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5250" tabRatio="579" activeTab="0"/>
  </bookViews>
  <sheets>
    <sheet name="Protokoll" sheetId="1" r:id="rId1"/>
    <sheet name="VIP protokoll" sheetId="2" r:id="rId2"/>
    <sheet name="HA osalejad" sheetId="3" r:id="rId3"/>
  </sheets>
  <definedNames/>
  <calcPr fullCalcOnLoad="1"/>
</workbook>
</file>

<file path=xl/sharedStrings.xml><?xml version="1.0" encoding="utf-8"?>
<sst xmlns="http://schemas.openxmlformats.org/spreadsheetml/2006/main" count="254" uniqueCount="184">
  <si>
    <t>Võistkond</t>
  </si>
  <si>
    <t>Eesnimi</t>
  </si>
  <si>
    <t>Andres</t>
  </si>
  <si>
    <t>Margus</t>
  </si>
  <si>
    <t>Madis</t>
  </si>
  <si>
    <t>Riso</t>
  </si>
  <si>
    <t>koht</t>
  </si>
  <si>
    <t>Reier</t>
  </si>
  <si>
    <t>Peeter</t>
  </si>
  <si>
    <t>Puio</t>
  </si>
  <si>
    <t>Jüri</t>
  </si>
  <si>
    <t>Meelis</t>
  </si>
  <si>
    <t>Aivar</t>
  </si>
  <si>
    <t>Ain</t>
  </si>
  <si>
    <t>Muru</t>
  </si>
  <si>
    <t>Lehtpuu</t>
  </si>
  <si>
    <t>Männiku lasketiir</t>
  </si>
  <si>
    <t>Perekonnanimi</t>
  </si>
  <si>
    <t>Leevi</t>
  </si>
  <si>
    <t>Laever</t>
  </si>
  <si>
    <t>Toomas</t>
  </si>
  <si>
    <t>Tarmo</t>
  </si>
  <si>
    <t>Jaanus</t>
  </si>
  <si>
    <t>Andrus</t>
  </si>
  <si>
    <t>Raivo</t>
  </si>
  <si>
    <t>Ankipov</t>
  </si>
  <si>
    <t>Rudolf</t>
  </si>
  <si>
    <t>Kutsar</t>
  </si>
  <si>
    <t>Viirlo</t>
  </si>
  <si>
    <t>Taavi</t>
  </si>
  <si>
    <t>Kilvits</t>
  </si>
  <si>
    <t>Raul</t>
  </si>
  <si>
    <t>Ees- ja perekonnanimi</t>
  </si>
  <si>
    <t>Sammal</t>
  </si>
  <si>
    <t>I</t>
  </si>
  <si>
    <t>II</t>
  </si>
  <si>
    <t>III</t>
  </si>
  <si>
    <t>4.</t>
  </si>
  <si>
    <t>5.</t>
  </si>
  <si>
    <t>6.</t>
  </si>
  <si>
    <t xml:space="preserve"> lamades</t>
  </si>
  <si>
    <t xml:space="preserve"> põlvelt</t>
  </si>
  <si>
    <t xml:space="preserve"> püsti</t>
  </si>
  <si>
    <t xml:space="preserve"> tulem</t>
  </si>
  <si>
    <t xml:space="preserve"> koht</t>
  </si>
  <si>
    <t xml:space="preserve"> punktid</t>
  </si>
  <si>
    <t xml:space="preserve"> sekundid</t>
  </si>
  <si>
    <t>7.</t>
  </si>
  <si>
    <t>8.</t>
  </si>
  <si>
    <t>9.</t>
  </si>
  <si>
    <t>10.</t>
  </si>
  <si>
    <t>Heiki</t>
  </si>
  <si>
    <t>Pajur</t>
  </si>
  <si>
    <t>Taperson</t>
  </si>
  <si>
    <t>Niinemäe</t>
  </si>
  <si>
    <t>Tui</t>
  </si>
  <si>
    <t>Argo</t>
  </si>
  <si>
    <t>Tali</t>
  </si>
  <si>
    <t>Hergauk</t>
  </si>
  <si>
    <t>Nimetus</t>
  </si>
  <si>
    <t>PM</t>
  </si>
  <si>
    <t>Sigrid</t>
  </si>
  <si>
    <t>Oliver</t>
  </si>
  <si>
    <t>Purik</t>
  </si>
  <si>
    <t>Võistlusprotokoll</t>
  </si>
  <si>
    <t xml:space="preserve"> kohapunktid</t>
  </si>
  <si>
    <t xml:space="preserve"> Märkus</t>
  </si>
  <si>
    <t>PP 5.</t>
  </si>
  <si>
    <t>Priit</t>
  </si>
  <si>
    <t>Anu</t>
  </si>
  <si>
    <t>Ants</t>
  </si>
  <si>
    <t>Jekaterina</t>
  </si>
  <si>
    <t>Paškevitš</t>
  </si>
  <si>
    <t>PP                                               ÜKT</t>
  </si>
  <si>
    <t>Mihkel</t>
  </si>
  <si>
    <t>Süld</t>
  </si>
  <si>
    <t>HA Saue</t>
  </si>
  <si>
    <t>Randlaine</t>
  </si>
  <si>
    <t>Hartman</t>
  </si>
  <si>
    <t>Altmäe</t>
  </si>
  <si>
    <t>Erk</t>
  </si>
  <si>
    <t>HA                          Männiku</t>
  </si>
  <si>
    <t>HA                         Rävala 2.</t>
  </si>
  <si>
    <t>PP               Plumbum         Rain</t>
  </si>
  <si>
    <t>Leonid</t>
  </si>
  <si>
    <t>Dulepov</t>
  </si>
  <si>
    <t>Joel</t>
  </si>
  <si>
    <t>Jesse</t>
  </si>
  <si>
    <t>11.</t>
  </si>
  <si>
    <t>12.</t>
  </si>
  <si>
    <t>13.</t>
  </si>
  <si>
    <t>Kiigemägi</t>
  </si>
  <si>
    <t>Palm</t>
  </si>
  <si>
    <t>Umboja</t>
  </si>
  <si>
    <t>Mairi</t>
  </si>
  <si>
    <t>Roots</t>
  </si>
  <si>
    <t>Harjutus: "VIP-laskmine": 10 lasku lamades väiksekaliibrilisest püssist, distantsilt 50 meetrit</t>
  </si>
  <si>
    <t>OSALEJAD</t>
  </si>
  <si>
    <t>Maddison</t>
  </si>
  <si>
    <t>Andi</t>
  </si>
  <si>
    <t>Annijaani</t>
  </si>
  <si>
    <t>Kaitseliidu Harju ja Tallinna maleva ning Politsei- ja Piirivalveameti Põhja Prefektuuri
2013. aasta laskevõistlus Harju Maavalitsuse rändkarikale</t>
  </si>
  <si>
    <t>13. september 2013. a., Männiku lasketiir</t>
  </si>
  <si>
    <t>Indivi-
duaalne</t>
  </si>
  <si>
    <t>Võist-
kondlik</t>
  </si>
  <si>
    <t>Automaat
3 x 10 lasku</t>
  </si>
  <si>
    <t>Taktikaline
püstoli laskmine</t>
  </si>
  <si>
    <t>Kolm harjutust
kokku</t>
  </si>
  <si>
    <t>Kaitseliidu Harju maleva ja Tallinna maleva ning Politsei- ja Piirivalveameti Põhja Prefektuuri                                                                                                                                                                                                                                   2013. aasta laskevõistlus Harju Maavalitsuse rändkarikale</t>
  </si>
  <si>
    <t>13. september 2013. a.</t>
  </si>
  <si>
    <t>Kaitseliidu Harju maleva ja Tallinna maleva ning Politsei- ja Piirivalveameti Põhja Prefektuuri 2013. aasta laskevõistlus Harju Maavalitsuse rändkarikale</t>
  </si>
  <si>
    <t>Maria</t>
  </si>
  <si>
    <t>Bulak</t>
  </si>
  <si>
    <t>Allar</t>
  </si>
  <si>
    <t>Elstrok</t>
  </si>
  <si>
    <t>Janno</t>
  </si>
  <si>
    <t>Mõisaäär</t>
  </si>
  <si>
    <t>TL
Nõmme
"Tondid"</t>
  </si>
  <si>
    <t>Priidu</t>
  </si>
  <si>
    <t>Lepp</t>
  </si>
  <si>
    <t>Arvi</t>
  </si>
  <si>
    <t>Saar</t>
  </si>
  <si>
    <t>HA
Kose
malevkond</t>
  </si>
  <si>
    <t>Oleg</t>
  </si>
  <si>
    <t>Vanner</t>
  </si>
  <si>
    <t>Reidla</t>
  </si>
  <si>
    <t>Põhja
Prefektuur
II</t>
  </si>
  <si>
    <t>TL
Meredivisjon</t>
  </si>
  <si>
    <t>Matti</t>
  </si>
  <si>
    <t>Kanep</t>
  </si>
  <si>
    <t>Neidla</t>
  </si>
  <si>
    <t>Dorozkov</t>
  </si>
  <si>
    <t>HA
"Uued"</t>
  </si>
  <si>
    <t>TL
Toompea
malevkond</t>
  </si>
  <si>
    <t>Davõdov</t>
  </si>
  <si>
    <t>H-Valdek</t>
  </si>
  <si>
    <t>Seeder</t>
  </si>
  <si>
    <t>Pertelson</t>
  </si>
  <si>
    <t>TL
Lõuna
üksik-kompanii</t>
  </si>
  <si>
    <t>Lembit</t>
  </si>
  <si>
    <t>Mitt</t>
  </si>
  <si>
    <t>Raude</t>
  </si>
  <si>
    <t>Olesk</t>
  </si>
  <si>
    <t>Põhja
Prefektuur
I</t>
  </si>
  <si>
    <t>Raili</t>
  </si>
  <si>
    <t>Purga</t>
  </si>
  <si>
    <t>Riita</t>
  </si>
  <si>
    <t>Proosa</t>
  </si>
  <si>
    <t>TL
Põhja Kalev</t>
  </si>
  <si>
    <t>Uku</t>
  </si>
  <si>
    <t>Tammaru</t>
  </si>
  <si>
    <t>TL
"Lõuna
Taadid"</t>
  </si>
  <si>
    <t>Ivar</t>
  </si>
  <si>
    <t>Paulson</t>
  </si>
  <si>
    <t>TK püstol
20 lasku ringmärki</t>
  </si>
  <si>
    <t>1.</t>
  </si>
  <si>
    <t>2.</t>
  </si>
  <si>
    <t>"Kompott"</t>
  </si>
  <si>
    <t>"Assortii"</t>
  </si>
  <si>
    <t>Peakohtunik:                              Mart Puusepp</t>
  </si>
  <si>
    <t>Peakohtunik:                                    Mart Puusepp</t>
  </si>
  <si>
    <t>Lauri</t>
  </si>
  <si>
    <t>Lasimer</t>
  </si>
  <si>
    <t>Kuks</t>
  </si>
  <si>
    <t>Kokku</t>
  </si>
  <si>
    <t>Abel</t>
  </si>
  <si>
    <t>Kristian</t>
  </si>
  <si>
    <t>Jaani</t>
  </si>
  <si>
    <t>Urmas</t>
  </si>
  <si>
    <t>Susi</t>
  </si>
  <si>
    <t>Kaarel</t>
  </si>
  <si>
    <t>Kose</t>
  </si>
  <si>
    <t>Terje</t>
  </si>
  <si>
    <t>Lillo</t>
  </si>
  <si>
    <t>Oviiri</t>
  </si>
  <si>
    <t>East</t>
  </si>
  <si>
    <t>Heikko</t>
  </si>
  <si>
    <t>Kukk</t>
  </si>
  <si>
    <t>Andres Maddison</t>
  </si>
  <si>
    <t>Kais</t>
  </si>
  <si>
    <t>Ketlin</t>
  </si>
  <si>
    <t>Pukk</t>
  </si>
  <si>
    <t>Anne</t>
  </si>
  <si>
    <t>Lehtla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</si>
</sst>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"/>
  </numFmts>
  <fonts count="4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textRotation="90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center" textRotation="90" wrapText="1"/>
      <protection/>
    </xf>
    <xf numFmtId="0" fontId="5" fillId="0" borderId="15" xfId="0" applyFont="1" applyFill="1" applyBorder="1" applyAlignment="1" applyProtection="1">
      <alignment horizontal="center" textRotation="90" wrapText="1"/>
      <protection/>
    </xf>
    <xf numFmtId="0" fontId="5" fillId="0" borderId="11" xfId="0" applyFont="1" applyFill="1" applyBorder="1" applyAlignment="1" applyProtection="1">
      <alignment horizontal="center" textRotation="90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E83"/>
  <sheetViews>
    <sheetView showGridLines="0" tabSelected="1" zoomScale="75" zoomScaleNormal="75" zoomScaleSheetLayoutView="75" zoomScalePageLayoutView="0" workbookViewId="0" topLeftCell="A6">
      <pane ySplit="11" topLeftCell="A17" activePane="bottomLeft" state="frozen"/>
      <selection pane="topLeft" activeCell="A6" sqref="A6"/>
      <selection pane="bottomLeft" activeCell="AY46" sqref="AY46"/>
    </sheetView>
  </sheetViews>
  <sheetFormatPr defaultColWidth="9.140625" defaultRowHeight="12.75"/>
  <cols>
    <col min="1" max="1" width="14.140625" style="11" customWidth="1"/>
    <col min="2" max="3" width="12.140625" style="11" bestFit="1" customWidth="1"/>
    <col min="4" max="6" width="3.57421875" style="9" customWidth="1"/>
    <col min="7" max="7" width="5.28125" style="9" bestFit="1" customWidth="1"/>
    <col min="8" max="8" width="4.421875" style="9" customWidth="1"/>
    <col min="9" max="10" width="4.7109375" style="9" hidden="1" customWidth="1"/>
    <col min="11" max="12" width="5.28125" style="9" hidden="1" customWidth="1"/>
    <col min="13" max="13" width="4.421875" style="9" customWidth="1"/>
    <col min="14" max="14" width="5.28125" style="9" bestFit="1" customWidth="1"/>
    <col min="15" max="18" width="6.57421875" style="9" hidden="1" customWidth="1"/>
    <col min="19" max="19" width="4.28125" style="9" customWidth="1"/>
    <col min="20" max="21" width="3.57421875" style="9" customWidth="1"/>
    <col min="22" max="22" width="5.28125" style="9" bestFit="1" customWidth="1"/>
    <col min="23" max="23" width="3.57421875" style="9" customWidth="1"/>
    <col min="24" max="27" width="4.00390625" style="9" hidden="1" customWidth="1"/>
    <col min="28" max="28" width="4.57421875" style="9" customWidth="1"/>
    <col min="29" max="29" width="5.28125" style="9" bestFit="1" customWidth="1"/>
    <col min="30" max="33" width="5.7109375" style="9" hidden="1" customWidth="1"/>
    <col min="34" max="34" width="4.421875" style="9" customWidth="1"/>
    <col min="35" max="35" width="3.57421875" style="21" customWidth="1"/>
    <col min="36" max="36" width="7.140625" style="9" bestFit="1" customWidth="1"/>
    <col min="37" max="37" width="5.7109375" style="9" customWidth="1"/>
    <col min="38" max="38" width="4.28125" style="9" customWidth="1"/>
    <col min="39" max="42" width="4.00390625" style="9" hidden="1" customWidth="1"/>
    <col min="43" max="43" width="4.421875" style="9" customWidth="1"/>
    <col min="44" max="44" width="5.28125" style="9" bestFit="1" customWidth="1"/>
    <col min="45" max="48" width="7.140625" style="9" hidden="1" customWidth="1"/>
    <col min="49" max="49" width="4.421875" style="9" customWidth="1"/>
    <col min="50" max="50" width="8.57421875" style="9" bestFit="1" customWidth="1"/>
    <col min="51" max="51" width="4.57421875" style="9" customWidth="1"/>
    <col min="52" max="52" width="5.28125" style="9" bestFit="1" customWidth="1"/>
    <col min="53" max="53" width="4.421875" style="9" customWidth="1"/>
    <col min="54" max="54" width="4.8515625" style="9" hidden="1" customWidth="1"/>
    <col min="55" max="16384" width="9.140625" style="9" customWidth="1"/>
  </cols>
  <sheetData>
    <row r="1" spans="1:53" ht="36.75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ht="1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35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53" ht="15.75" customHeight="1">
      <c r="A4" s="53" t="s">
        <v>64</v>
      </c>
      <c r="B4" s="53"/>
      <c r="C4" s="53"/>
      <c r="D4" s="5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4" t="s">
        <v>102</v>
      </c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ht="15">
      <c r="AI5" s="9"/>
    </row>
    <row r="6" spans="1:56" ht="31.5" customHeight="1">
      <c r="A6" s="61" t="s">
        <v>0</v>
      </c>
      <c r="B6" s="62"/>
      <c r="C6" s="63"/>
      <c r="D6" s="52" t="s">
        <v>105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 t="s">
        <v>154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 t="s">
        <v>106</v>
      </c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8" t="s">
        <v>107</v>
      </c>
      <c r="AY6" s="59"/>
      <c r="AZ6" s="59"/>
      <c r="BA6" s="60"/>
      <c r="BB6" s="55" t="s">
        <v>66</v>
      </c>
      <c r="BD6" s="22"/>
    </row>
    <row r="7" spans="1:56" ht="36.75" customHeight="1">
      <c r="A7" s="64"/>
      <c r="B7" s="65"/>
      <c r="C7" s="66"/>
      <c r="D7" s="58" t="s">
        <v>103</v>
      </c>
      <c r="E7" s="59"/>
      <c r="F7" s="59"/>
      <c r="G7" s="59"/>
      <c r="H7" s="59"/>
      <c r="I7" s="59"/>
      <c r="J7" s="59"/>
      <c r="K7" s="59"/>
      <c r="L7" s="59"/>
      <c r="M7" s="60"/>
      <c r="N7" s="58" t="s">
        <v>104</v>
      </c>
      <c r="O7" s="59"/>
      <c r="P7" s="59"/>
      <c r="Q7" s="59"/>
      <c r="R7" s="59"/>
      <c r="S7" s="60"/>
      <c r="T7" s="58" t="s">
        <v>103</v>
      </c>
      <c r="U7" s="59"/>
      <c r="V7" s="59"/>
      <c r="W7" s="59"/>
      <c r="X7" s="59"/>
      <c r="Y7" s="59"/>
      <c r="Z7" s="59"/>
      <c r="AA7" s="59"/>
      <c r="AB7" s="60"/>
      <c r="AC7" s="58" t="s">
        <v>104</v>
      </c>
      <c r="AD7" s="59"/>
      <c r="AE7" s="59"/>
      <c r="AF7" s="59"/>
      <c r="AG7" s="59"/>
      <c r="AH7" s="60"/>
      <c r="AI7" s="58" t="s">
        <v>103</v>
      </c>
      <c r="AJ7" s="59"/>
      <c r="AK7" s="59"/>
      <c r="AL7" s="59"/>
      <c r="AM7" s="59"/>
      <c r="AN7" s="59"/>
      <c r="AO7" s="59"/>
      <c r="AP7" s="59"/>
      <c r="AQ7" s="60"/>
      <c r="AR7" s="58" t="s">
        <v>104</v>
      </c>
      <c r="AS7" s="59"/>
      <c r="AT7" s="59"/>
      <c r="AU7" s="59"/>
      <c r="AV7" s="59"/>
      <c r="AW7" s="60"/>
      <c r="AX7" s="52" t="s">
        <v>103</v>
      </c>
      <c r="AY7" s="52"/>
      <c r="AZ7" s="52" t="s">
        <v>104</v>
      </c>
      <c r="BA7" s="52"/>
      <c r="BB7" s="56"/>
      <c r="BD7" s="22"/>
    </row>
    <row r="8" spans="1:54" ht="72.75" customHeight="1">
      <c r="A8" s="13" t="s">
        <v>59</v>
      </c>
      <c r="B8" s="58" t="s">
        <v>32</v>
      </c>
      <c r="C8" s="60"/>
      <c r="D8" s="14" t="s">
        <v>40</v>
      </c>
      <c r="E8" s="14" t="s">
        <v>41</v>
      </c>
      <c r="F8" s="14" t="s">
        <v>42</v>
      </c>
      <c r="G8" s="14" t="s">
        <v>43</v>
      </c>
      <c r="H8" s="14" t="s">
        <v>44</v>
      </c>
      <c r="I8" s="14"/>
      <c r="J8" s="14"/>
      <c r="K8" s="14"/>
      <c r="L8" s="14"/>
      <c r="M8" s="30" t="s">
        <v>65</v>
      </c>
      <c r="N8" s="14" t="s">
        <v>65</v>
      </c>
      <c r="O8" s="14"/>
      <c r="P8" s="14"/>
      <c r="Q8" s="14"/>
      <c r="R8" s="14"/>
      <c r="S8" s="14" t="s">
        <v>44</v>
      </c>
      <c r="T8" s="42" t="s">
        <v>155</v>
      </c>
      <c r="U8" s="42" t="s">
        <v>156</v>
      </c>
      <c r="V8" s="14" t="s">
        <v>43</v>
      </c>
      <c r="W8" s="14" t="s">
        <v>44</v>
      </c>
      <c r="X8" s="14"/>
      <c r="Y8" s="14"/>
      <c r="Z8" s="14"/>
      <c r="AA8" s="14"/>
      <c r="AB8" s="30" t="s">
        <v>65</v>
      </c>
      <c r="AC8" s="14" t="s">
        <v>65</v>
      </c>
      <c r="AD8" s="14"/>
      <c r="AE8" s="14"/>
      <c r="AF8" s="14"/>
      <c r="AG8" s="14"/>
      <c r="AH8" s="14" t="s">
        <v>44</v>
      </c>
      <c r="AI8" s="14" t="s">
        <v>45</v>
      </c>
      <c r="AJ8" s="14" t="s">
        <v>46</v>
      </c>
      <c r="AK8" s="14" t="s">
        <v>43</v>
      </c>
      <c r="AL8" s="14" t="s">
        <v>44</v>
      </c>
      <c r="AM8" s="14"/>
      <c r="AN8" s="14"/>
      <c r="AO8" s="14"/>
      <c r="AP8" s="14"/>
      <c r="AQ8" s="30" t="s">
        <v>65</v>
      </c>
      <c r="AR8" s="14" t="s">
        <v>65</v>
      </c>
      <c r="AS8" s="14"/>
      <c r="AT8" s="14"/>
      <c r="AU8" s="14"/>
      <c r="AV8" s="14"/>
      <c r="AW8" s="14" t="s">
        <v>44</v>
      </c>
      <c r="AX8" s="14" t="s">
        <v>43</v>
      </c>
      <c r="AY8" s="14" t="s">
        <v>44</v>
      </c>
      <c r="AZ8" s="30" t="s">
        <v>65</v>
      </c>
      <c r="BA8" s="14" t="s">
        <v>44</v>
      </c>
      <c r="BB8" s="57"/>
    </row>
    <row r="9" spans="1:54" ht="15.75" customHeight="1" hidden="1">
      <c r="A9" s="48" t="s">
        <v>73</v>
      </c>
      <c r="B9" s="40"/>
      <c r="C9" s="41"/>
      <c r="D9" s="15"/>
      <c r="E9" s="15"/>
      <c r="F9" s="15"/>
      <c r="G9" s="16">
        <f aca="true" t="shared" si="0" ref="G9:G16">SUM(D9:F9)</f>
        <v>0</v>
      </c>
      <c r="H9" s="17" t="str">
        <f>IF(G9=0," ",RANK(G9,G$9:G$80,0))</f>
        <v> </v>
      </c>
      <c r="I9" s="17" t="str">
        <f>IF(G9=0," ",IF(H9=1,"0",0+H9))</f>
        <v> </v>
      </c>
      <c r="J9" s="17" t="str">
        <f>IF(I9=" "," ",IF(I9="0","0",I9+1))</f>
        <v> </v>
      </c>
      <c r="K9" s="17" t="str">
        <f aca="true" t="shared" si="1" ref="K9:K16">IF(G9=0,"46"," ")</f>
        <v>46</v>
      </c>
      <c r="L9" s="17" t="str">
        <f aca="true" t="shared" si="2" ref="L9:L16">IF(K9="46","46",IF(J9=" "," ",IF(J9=3,J9-1,J9)))</f>
        <v>46</v>
      </c>
      <c r="M9" s="17" t="str">
        <f aca="true" t="shared" si="3" ref="M9:M16">IF(K9="46"," ",IF(J9=" "," ",IF(J9=3,J9-1,J9)))</f>
        <v> </v>
      </c>
      <c r="N9" s="46">
        <f>O9+P9+Q9+R9</f>
        <v>184</v>
      </c>
      <c r="O9" s="46" t="str">
        <f>IF(L9=" "," ",L9)</f>
        <v>46</v>
      </c>
      <c r="P9" s="46" t="str">
        <f>IF(L10=" "," ",L10)</f>
        <v>46</v>
      </c>
      <c r="Q9" s="46" t="str">
        <f>IF(L11=" "," ",L11)</f>
        <v>46</v>
      </c>
      <c r="R9" s="46" t="str">
        <f>IF(L12=" "," ",L12)</f>
        <v>46</v>
      </c>
      <c r="S9" s="46">
        <f>IF(N9=0," ",RANK(N9,N$9:N$80,1))</f>
        <v>13</v>
      </c>
      <c r="T9" s="15"/>
      <c r="U9" s="15"/>
      <c r="V9" s="16">
        <f aca="true" t="shared" si="4" ref="V9:V16">T9+U9</f>
        <v>0</v>
      </c>
      <c r="W9" s="17" t="str">
        <f aca="true" t="shared" si="5" ref="W9:W72">IF(V9=0," ",RANK(V9,V$9:V$80,0))</f>
        <v> </v>
      </c>
      <c r="X9" s="17" t="str">
        <f aca="true" t="shared" si="6" ref="X9:X16">IF(V9=0," ",IF(W9=1,"0",0+W9))</f>
        <v> </v>
      </c>
      <c r="Y9" s="17" t="str">
        <f aca="true" t="shared" si="7" ref="Y9:Y73">IF(X9=" "," ",IF(X9="0","0",X9+1))</f>
        <v> </v>
      </c>
      <c r="Z9" s="17" t="str">
        <f aca="true" t="shared" si="8" ref="Z9:Z16">IF(V9=0,"46"," ")</f>
        <v>46</v>
      </c>
      <c r="AA9" s="17" t="str">
        <f aca="true" t="shared" si="9" ref="AA9:AA16">IF(Z9="46","46",IF(Y9=" "," ",IF(Y9=3,Y9-1,Y9)))</f>
        <v>46</v>
      </c>
      <c r="AB9" s="17" t="str">
        <f aca="true" t="shared" si="10" ref="AB9:AB16">IF(Z9="46"," ",IF(Y9=" "," ",IF(Y9=3,Y9-1,Y9)))</f>
        <v> </v>
      </c>
      <c r="AC9" s="46">
        <f>AD9+AE9+AF9+AG9</f>
        <v>184</v>
      </c>
      <c r="AD9" s="46" t="str">
        <f>IF(AA9=" "," ",AA9)</f>
        <v>46</v>
      </c>
      <c r="AE9" s="46" t="str">
        <f>IF(AA10=" "," ",AA10)</f>
        <v>46</v>
      </c>
      <c r="AF9" s="46" t="str">
        <f>IF(AA11=" "," ",AA11)</f>
        <v>46</v>
      </c>
      <c r="AG9" s="46" t="str">
        <f>IF(AA12=" "," ",AA12)</f>
        <v>46</v>
      </c>
      <c r="AH9" s="46">
        <f>IF(AC9=0," ",RANK(AC9,AC$9:AC$80,1))</f>
        <v>13</v>
      </c>
      <c r="AI9" s="15"/>
      <c r="AJ9" s="18"/>
      <c r="AK9" s="19">
        <f>IF(AJ9=0,0,AI9/AJ9)</f>
        <v>0</v>
      </c>
      <c r="AL9" s="17" t="str">
        <f>IF(AK9=0," ",RANK(AK9,AK$9:AK$80,0))</f>
        <v> </v>
      </c>
      <c r="AM9" s="17" t="str">
        <f>IF(AK9=0," ",IF(AL9=1,"0",0+AL9))</f>
        <v> </v>
      </c>
      <c r="AN9" s="17" t="str">
        <f>IF(AM9=" "," ",IF(AM9="0","0",AM9+1))</f>
        <v> </v>
      </c>
      <c r="AO9" s="17" t="str">
        <f aca="true" t="shared" si="11" ref="AO9:AO16">IF(AK9=0,"46"," ")</f>
        <v>46</v>
      </c>
      <c r="AP9" s="17" t="str">
        <f aca="true" t="shared" si="12" ref="AP9:AP16">IF(AO9="46","46",IF(AN9=" "," ",IF(AN9=3,AN9-1,AN9)))</f>
        <v>46</v>
      </c>
      <c r="AQ9" s="17" t="str">
        <f aca="true" t="shared" si="13" ref="AQ9:AQ16">IF(AO9="46"," ",IF(AN9=" "," ",IF(AN9=3,AN9-1,AN9)))</f>
        <v> </v>
      </c>
      <c r="AR9" s="46">
        <f>AS9+AT9+AU9+AV9</f>
        <v>184</v>
      </c>
      <c r="AS9" s="46" t="str">
        <f>IF(AP9=" "," ",AP9)</f>
        <v>46</v>
      </c>
      <c r="AT9" s="46" t="str">
        <f>IF(AP10=" "," ",AP10)</f>
        <v>46</v>
      </c>
      <c r="AU9" s="46" t="str">
        <f>IF(AP11=" "," ",AP11)</f>
        <v>46</v>
      </c>
      <c r="AV9" s="46" t="str">
        <f>IF(AP12=" "," ",AP12)</f>
        <v>46</v>
      </c>
      <c r="AW9" s="46">
        <f>IF(AR9=0," ",RANK(AR9,AR$9:AR$80,1))</f>
        <v>12</v>
      </c>
      <c r="AX9" s="36">
        <f>G9+T9+AK9</f>
        <v>0</v>
      </c>
      <c r="AY9" s="17" t="str">
        <f>IF(AX9=0," ",RANK(AX9,AX$9:AX$80,0))</f>
        <v> </v>
      </c>
      <c r="AZ9" s="47">
        <f>N9+AC9+AR9</f>
        <v>552</v>
      </c>
      <c r="BA9" s="46">
        <f>IF(AZ9=0,0,RANK(AZ9,AZ$9:AZ$80,1))</f>
        <v>13</v>
      </c>
      <c r="BB9" s="12"/>
    </row>
    <row r="10" spans="1:54" ht="15.75" customHeight="1" hidden="1">
      <c r="A10" s="48"/>
      <c r="B10" s="40"/>
      <c r="C10" s="41"/>
      <c r="D10" s="15"/>
      <c r="E10" s="15"/>
      <c r="F10" s="15"/>
      <c r="G10" s="16">
        <f t="shared" si="0"/>
        <v>0</v>
      </c>
      <c r="H10" s="17" t="str">
        <f>IF(G10=0," ",RANK(G10,G$9:G$80,0))</f>
        <v> </v>
      </c>
      <c r="I10" s="17" t="str">
        <f>IF(G10=0," ",IF(H10=1,"0",0+H10))</f>
        <v> </v>
      </c>
      <c r="J10" s="17" t="str">
        <f aca="true" t="shared" si="14" ref="J10:J73">IF(I10=" "," ",IF(I10="0","0",I10+1))</f>
        <v> </v>
      </c>
      <c r="K10" s="17" t="str">
        <f t="shared" si="1"/>
        <v>46</v>
      </c>
      <c r="L10" s="17" t="str">
        <f t="shared" si="2"/>
        <v>46</v>
      </c>
      <c r="M10" s="17" t="str">
        <f t="shared" si="3"/>
        <v> </v>
      </c>
      <c r="N10" s="46"/>
      <c r="O10" s="46"/>
      <c r="P10" s="46"/>
      <c r="Q10" s="46"/>
      <c r="R10" s="46"/>
      <c r="S10" s="46"/>
      <c r="T10" s="15"/>
      <c r="U10" s="15"/>
      <c r="V10" s="16">
        <f t="shared" si="4"/>
        <v>0</v>
      </c>
      <c r="W10" s="17" t="str">
        <f t="shared" si="5"/>
        <v> </v>
      </c>
      <c r="X10" s="17" t="str">
        <f t="shared" si="6"/>
        <v> </v>
      </c>
      <c r="Y10" s="17" t="str">
        <f t="shared" si="7"/>
        <v> </v>
      </c>
      <c r="Z10" s="17" t="str">
        <f t="shared" si="8"/>
        <v>46</v>
      </c>
      <c r="AA10" s="17" t="str">
        <f t="shared" si="9"/>
        <v>46</v>
      </c>
      <c r="AB10" s="17" t="str">
        <f t="shared" si="10"/>
        <v> </v>
      </c>
      <c r="AC10" s="46"/>
      <c r="AD10" s="46"/>
      <c r="AE10" s="46"/>
      <c r="AF10" s="46"/>
      <c r="AG10" s="46"/>
      <c r="AH10" s="46"/>
      <c r="AI10" s="15"/>
      <c r="AJ10" s="18"/>
      <c r="AK10" s="19">
        <f aca="true" t="shared" si="15" ref="AK10:AK80">IF(AJ10=0,0,AI10/AJ10)</f>
        <v>0</v>
      </c>
      <c r="AL10" s="17" t="str">
        <f aca="true" t="shared" si="16" ref="AL10:AL73">IF(AK10=0," ",RANK(AK10,AK$9:AK$80,0))</f>
        <v> </v>
      </c>
      <c r="AM10" s="17" t="str">
        <f aca="true" t="shared" si="17" ref="AM10:AM73">IF(AK10=0," ",IF(AL10=1,"0",0+AL10))</f>
        <v> </v>
      </c>
      <c r="AN10" s="17" t="str">
        <f aca="true" t="shared" si="18" ref="AN10:AN73">IF(AM10=" "," ",IF(AM10="0","0",AM10+1))</f>
        <v> </v>
      </c>
      <c r="AO10" s="17" t="str">
        <f t="shared" si="11"/>
        <v>46</v>
      </c>
      <c r="AP10" s="17" t="str">
        <f t="shared" si="12"/>
        <v>46</v>
      </c>
      <c r="AQ10" s="17" t="str">
        <f t="shared" si="13"/>
        <v> </v>
      </c>
      <c r="AR10" s="46"/>
      <c r="AS10" s="46"/>
      <c r="AT10" s="46"/>
      <c r="AU10" s="46"/>
      <c r="AV10" s="46"/>
      <c r="AW10" s="46"/>
      <c r="AX10" s="36">
        <f aca="true" t="shared" si="19" ref="AX10:AX16">G10+T10+AK10</f>
        <v>0</v>
      </c>
      <c r="AY10" s="17" t="str">
        <f aca="true" t="shared" si="20" ref="AY10:AY73">IF(AX10=0," ",RANK(AX10,AX$9:AX$80,0))</f>
        <v> </v>
      </c>
      <c r="AZ10" s="47"/>
      <c r="BA10" s="46"/>
      <c r="BB10" s="12"/>
    </row>
    <row r="11" spans="1:57" ht="15.75" customHeight="1" hidden="1">
      <c r="A11" s="48"/>
      <c r="B11" s="40"/>
      <c r="C11" s="41"/>
      <c r="D11" s="15"/>
      <c r="E11" s="15"/>
      <c r="F11" s="15"/>
      <c r="G11" s="16">
        <f t="shared" si="0"/>
        <v>0</v>
      </c>
      <c r="H11" s="17" t="str">
        <f aca="true" t="shared" si="21" ref="H11:H74">IF(G11=0," ",RANK(G11,G$9:G$80,0))</f>
        <v> </v>
      </c>
      <c r="I11" s="17" t="str">
        <f aca="true" t="shared" si="22" ref="I11:I74">IF(G11=0," ",IF(H11=1,"0",0+H11))</f>
        <v> </v>
      </c>
      <c r="J11" s="17" t="str">
        <f t="shared" si="14"/>
        <v> </v>
      </c>
      <c r="K11" s="17" t="str">
        <f t="shared" si="1"/>
        <v>46</v>
      </c>
      <c r="L11" s="17" t="str">
        <f t="shared" si="2"/>
        <v>46</v>
      </c>
      <c r="M11" s="17" t="str">
        <f t="shared" si="3"/>
        <v> </v>
      </c>
      <c r="N11" s="46"/>
      <c r="O11" s="46"/>
      <c r="P11" s="46"/>
      <c r="Q11" s="46"/>
      <c r="R11" s="46"/>
      <c r="S11" s="46"/>
      <c r="T11" s="15"/>
      <c r="U11" s="15"/>
      <c r="V11" s="16">
        <f t="shared" si="4"/>
        <v>0</v>
      </c>
      <c r="W11" s="17" t="str">
        <f t="shared" si="5"/>
        <v> </v>
      </c>
      <c r="X11" s="17" t="str">
        <f t="shared" si="6"/>
        <v> </v>
      </c>
      <c r="Y11" s="17" t="str">
        <f t="shared" si="7"/>
        <v> </v>
      </c>
      <c r="Z11" s="17" t="str">
        <f t="shared" si="8"/>
        <v>46</v>
      </c>
      <c r="AA11" s="17" t="str">
        <f t="shared" si="9"/>
        <v>46</v>
      </c>
      <c r="AB11" s="17" t="str">
        <f t="shared" si="10"/>
        <v> </v>
      </c>
      <c r="AC11" s="46"/>
      <c r="AD11" s="46"/>
      <c r="AE11" s="46"/>
      <c r="AF11" s="46"/>
      <c r="AG11" s="46"/>
      <c r="AH11" s="46"/>
      <c r="AI11" s="15"/>
      <c r="AJ11" s="18"/>
      <c r="AK11" s="19">
        <f t="shared" si="15"/>
        <v>0</v>
      </c>
      <c r="AL11" s="17" t="str">
        <f t="shared" si="16"/>
        <v> </v>
      </c>
      <c r="AM11" s="17" t="str">
        <f t="shared" si="17"/>
        <v> </v>
      </c>
      <c r="AN11" s="17" t="str">
        <f t="shared" si="18"/>
        <v> </v>
      </c>
      <c r="AO11" s="17" t="str">
        <f t="shared" si="11"/>
        <v>46</v>
      </c>
      <c r="AP11" s="17" t="str">
        <f t="shared" si="12"/>
        <v>46</v>
      </c>
      <c r="AQ11" s="17" t="str">
        <f t="shared" si="13"/>
        <v> </v>
      </c>
      <c r="AR11" s="46"/>
      <c r="AS11" s="46"/>
      <c r="AT11" s="46"/>
      <c r="AU11" s="46"/>
      <c r="AV11" s="46"/>
      <c r="AW11" s="46"/>
      <c r="AX11" s="36">
        <f t="shared" si="19"/>
        <v>0</v>
      </c>
      <c r="AY11" s="17" t="str">
        <f t="shared" si="20"/>
        <v> </v>
      </c>
      <c r="AZ11" s="47"/>
      <c r="BA11" s="46"/>
      <c r="BB11" s="12"/>
      <c r="BE11" s="20"/>
    </row>
    <row r="12" spans="1:54" ht="15.75" customHeight="1" hidden="1">
      <c r="A12" s="48"/>
      <c r="B12" s="40"/>
      <c r="C12" s="41"/>
      <c r="D12" s="15"/>
      <c r="E12" s="15"/>
      <c r="F12" s="15"/>
      <c r="G12" s="16">
        <f t="shared" si="0"/>
        <v>0</v>
      </c>
      <c r="H12" s="17" t="str">
        <f t="shared" si="21"/>
        <v> </v>
      </c>
      <c r="I12" s="17" t="str">
        <f t="shared" si="22"/>
        <v> </v>
      </c>
      <c r="J12" s="17" t="str">
        <f t="shared" si="14"/>
        <v> </v>
      </c>
      <c r="K12" s="17" t="str">
        <f t="shared" si="1"/>
        <v>46</v>
      </c>
      <c r="L12" s="17" t="str">
        <f t="shared" si="2"/>
        <v>46</v>
      </c>
      <c r="M12" s="17" t="str">
        <f t="shared" si="3"/>
        <v> </v>
      </c>
      <c r="N12" s="46"/>
      <c r="O12" s="46"/>
      <c r="P12" s="46"/>
      <c r="Q12" s="46"/>
      <c r="R12" s="46"/>
      <c r="S12" s="46"/>
      <c r="T12" s="15"/>
      <c r="U12" s="15"/>
      <c r="V12" s="16">
        <f t="shared" si="4"/>
        <v>0</v>
      </c>
      <c r="W12" s="17" t="str">
        <f t="shared" si="5"/>
        <v> </v>
      </c>
      <c r="X12" s="17" t="str">
        <f t="shared" si="6"/>
        <v> </v>
      </c>
      <c r="Y12" s="17" t="str">
        <f t="shared" si="7"/>
        <v> </v>
      </c>
      <c r="Z12" s="17" t="str">
        <f t="shared" si="8"/>
        <v>46</v>
      </c>
      <c r="AA12" s="17" t="str">
        <f t="shared" si="9"/>
        <v>46</v>
      </c>
      <c r="AB12" s="17" t="str">
        <f t="shared" si="10"/>
        <v> </v>
      </c>
      <c r="AC12" s="46"/>
      <c r="AD12" s="46"/>
      <c r="AE12" s="46"/>
      <c r="AF12" s="46"/>
      <c r="AG12" s="46"/>
      <c r="AH12" s="46"/>
      <c r="AI12" s="15"/>
      <c r="AJ12" s="18"/>
      <c r="AK12" s="19">
        <f t="shared" si="15"/>
        <v>0</v>
      </c>
      <c r="AL12" s="17" t="str">
        <f t="shared" si="16"/>
        <v> </v>
      </c>
      <c r="AM12" s="17" t="str">
        <f t="shared" si="17"/>
        <v> </v>
      </c>
      <c r="AN12" s="17" t="str">
        <f t="shared" si="18"/>
        <v> </v>
      </c>
      <c r="AO12" s="17" t="str">
        <f t="shared" si="11"/>
        <v>46</v>
      </c>
      <c r="AP12" s="17" t="str">
        <f t="shared" si="12"/>
        <v>46</v>
      </c>
      <c r="AQ12" s="17" t="str">
        <f t="shared" si="13"/>
        <v> </v>
      </c>
      <c r="AR12" s="46"/>
      <c r="AS12" s="46"/>
      <c r="AT12" s="46"/>
      <c r="AU12" s="46"/>
      <c r="AV12" s="46"/>
      <c r="AW12" s="46"/>
      <c r="AX12" s="36">
        <f t="shared" si="19"/>
        <v>0</v>
      </c>
      <c r="AY12" s="17" t="str">
        <f t="shared" si="20"/>
        <v> </v>
      </c>
      <c r="AZ12" s="47"/>
      <c r="BA12" s="46"/>
      <c r="BB12" s="35" t="s">
        <v>60</v>
      </c>
    </row>
    <row r="13" spans="1:54" ht="15.75" customHeight="1" hidden="1">
      <c r="A13" s="48" t="s">
        <v>83</v>
      </c>
      <c r="B13" s="40"/>
      <c r="C13" s="41"/>
      <c r="D13" s="15"/>
      <c r="E13" s="15"/>
      <c r="F13" s="15"/>
      <c r="G13" s="16">
        <f t="shared" si="0"/>
        <v>0</v>
      </c>
      <c r="H13" s="17" t="str">
        <f t="shared" si="21"/>
        <v> </v>
      </c>
      <c r="I13" s="17" t="str">
        <f t="shared" si="22"/>
        <v> </v>
      </c>
      <c r="J13" s="17" t="str">
        <f t="shared" si="14"/>
        <v> </v>
      </c>
      <c r="K13" s="17" t="str">
        <f t="shared" si="1"/>
        <v>46</v>
      </c>
      <c r="L13" s="17" t="str">
        <f t="shared" si="2"/>
        <v>46</v>
      </c>
      <c r="M13" s="17" t="str">
        <f t="shared" si="3"/>
        <v> </v>
      </c>
      <c r="N13" s="46">
        <f>O13+P13+Q13+R13</f>
        <v>184</v>
      </c>
      <c r="O13" s="46" t="str">
        <f>IF(L13=" "," ",L13)</f>
        <v>46</v>
      </c>
      <c r="P13" s="46" t="str">
        <f>IF(L14=" "," ",L14)</f>
        <v>46</v>
      </c>
      <c r="Q13" s="46" t="str">
        <f>IF(L15=" "," ",L15)</f>
        <v>46</v>
      </c>
      <c r="R13" s="46" t="str">
        <f>IF(L16=" "," ",L16)</f>
        <v>46</v>
      </c>
      <c r="S13" s="46">
        <f>IF(N13=0," ",RANK(N13,N$9:N$80,1))</f>
        <v>13</v>
      </c>
      <c r="T13" s="15"/>
      <c r="U13" s="15"/>
      <c r="V13" s="16">
        <f t="shared" si="4"/>
        <v>0</v>
      </c>
      <c r="W13" s="17" t="str">
        <f t="shared" si="5"/>
        <v> </v>
      </c>
      <c r="X13" s="17" t="str">
        <f t="shared" si="6"/>
        <v> </v>
      </c>
      <c r="Y13" s="17" t="str">
        <f t="shared" si="7"/>
        <v> </v>
      </c>
      <c r="Z13" s="17" t="str">
        <f t="shared" si="8"/>
        <v>46</v>
      </c>
      <c r="AA13" s="17" t="str">
        <f t="shared" si="9"/>
        <v>46</v>
      </c>
      <c r="AB13" s="17" t="str">
        <f t="shared" si="10"/>
        <v> </v>
      </c>
      <c r="AC13" s="46">
        <f>AD13+AE13+AF13+AG13</f>
        <v>184</v>
      </c>
      <c r="AD13" s="46" t="str">
        <f>IF(AA13=" "," ",AA13)</f>
        <v>46</v>
      </c>
      <c r="AE13" s="46" t="str">
        <f>IF(AA14=" "," ",AA14)</f>
        <v>46</v>
      </c>
      <c r="AF13" s="46" t="str">
        <f>IF(AA15=" "," ",AA15)</f>
        <v>46</v>
      </c>
      <c r="AG13" s="46" t="str">
        <f>IF(AA16=" "," ",AA16)</f>
        <v>46</v>
      </c>
      <c r="AH13" s="46">
        <f>IF(AC13=0," ",RANK(AC13,AC$9:AC$80,1))</f>
        <v>13</v>
      </c>
      <c r="AI13" s="15"/>
      <c r="AJ13" s="18"/>
      <c r="AK13" s="19">
        <f t="shared" si="15"/>
        <v>0</v>
      </c>
      <c r="AL13" s="17" t="str">
        <f t="shared" si="16"/>
        <v> </v>
      </c>
      <c r="AM13" s="17" t="str">
        <f t="shared" si="17"/>
        <v> </v>
      </c>
      <c r="AN13" s="17" t="str">
        <f t="shared" si="18"/>
        <v> </v>
      </c>
      <c r="AO13" s="17" t="str">
        <f t="shared" si="11"/>
        <v>46</v>
      </c>
      <c r="AP13" s="17" t="str">
        <f t="shared" si="12"/>
        <v>46</v>
      </c>
      <c r="AQ13" s="17" t="str">
        <f t="shared" si="13"/>
        <v> </v>
      </c>
      <c r="AR13" s="46">
        <f>AS13+AT13+AU13+AV13</f>
        <v>184</v>
      </c>
      <c r="AS13" s="46" t="str">
        <f>IF(AP13=" "," ",AP13)</f>
        <v>46</v>
      </c>
      <c r="AT13" s="46" t="str">
        <f>IF(AP14=" "," ",AP14)</f>
        <v>46</v>
      </c>
      <c r="AU13" s="46" t="str">
        <f>IF(AP15=" "," ",AP15)</f>
        <v>46</v>
      </c>
      <c r="AV13" s="46" t="str">
        <f>IF(AP16=" "," ",AP16)</f>
        <v>46</v>
      </c>
      <c r="AW13" s="46">
        <f>IF(AR13=0," ",RANK(AR13,AR$9:AR$80,1))</f>
        <v>12</v>
      </c>
      <c r="AX13" s="36">
        <f t="shared" si="19"/>
        <v>0</v>
      </c>
      <c r="AY13" s="17" t="str">
        <f t="shared" si="20"/>
        <v> </v>
      </c>
      <c r="AZ13" s="47">
        <f>N13+AC13+AR13</f>
        <v>552</v>
      </c>
      <c r="BA13" s="46">
        <f>IF(AZ13=0,0,RANK(AZ13,AZ$9:AZ$80,1))</f>
        <v>13</v>
      </c>
      <c r="BB13" s="35"/>
    </row>
    <row r="14" spans="1:54" ht="15.75" customHeight="1" hidden="1">
      <c r="A14" s="48"/>
      <c r="B14" s="40"/>
      <c r="C14" s="41"/>
      <c r="D14" s="15"/>
      <c r="E14" s="15"/>
      <c r="F14" s="15"/>
      <c r="G14" s="16">
        <f t="shared" si="0"/>
        <v>0</v>
      </c>
      <c r="H14" s="17" t="str">
        <f t="shared" si="21"/>
        <v> </v>
      </c>
      <c r="I14" s="17" t="str">
        <f t="shared" si="22"/>
        <v> </v>
      </c>
      <c r="J14" s="17" t="str">
        <f t="shared" si="14"/>
        <v> </v>
      </c>
      <c r="K14" s="17" t="str">
        <f t="shared" si="1"/>
        <v>46</v>
      </c>
      <c r="L14" s="17" t="str">
        <f t="shared" si="2"/>
        <v>46</v>
      </c>
      <c r="M14" s="17" t="str">
        <f t="shared" si="3"/>
        <v> </v>
      </c>
      <c r="N14" s="46"/>
      <c r="O14" s="46"/>
      <c r="P14" s="46"/>
      <c r="Q14" s="46"/>
      <c r="R14" s="46"/>
      <c r="S14" s="46"/>
      <c r="T14" s="15"/>
      <c r="U14" s="15"/>
      <c r="V14" s="16">
        <f t="shared" si="4"/>
        <v>0</v>
      </c>
      <c r="W14" s="17" t="str">
        <f t="shared" si="5"/>
        <v> </v>
      </c>
      <c r="X14" s="17" t="str">
        <f t="shared" si="6"/>
        <v> </v>
      </c>
      <c r="Y14" s="17" t="str">
        <f t="shared" si="7"/>
        <v> </v>
      </c>
      <c r="Z14" s="17" t="str">
        <f t="shared" si="8"/>
        <v>46</v>
      </c>
      <c r="AA14" s="17" t="str">
        <f t="shared" si="9"/>
        <v>46</v>
      </c>
      <c r="AB14" s="17" t="str">
        <f t="shared" si="10"/>
        <v> </v>
      </c>
      <c r="AC14" s="46"/>
      <c r="AD14" s="46"/>
      <c r="AE14" s="46"/>
      <c r="AF14" s="46"/>
      <c r="AG14" s="46"/>
      <c r="AH14" s="46"/>
      <c r="AI14" s="15"/>
      <c r="AJ14" s="18"/>
      <c r="AK14" s="19">
        <f t="shared" si="15"/>
        <v>0</v>
      </c>
      <c r="AL14" s="17" t="str">
        <f t="shared" si="16"/>
        <v> </v>
      </c>
      <c r="AM14" s="17" t="str">
        <f t="shared" si="17"/>
        <v> </v>
      </c>
      <c r="AN14" s="17" t="str">
        <f t="shared" si="18"/>
        <v> </v>
      </c>
      <c r="AO14" s="17" t="str">
        <f t="shared" si="11"/>
        <v>46</v>
      </c>
      <c r="AP14" s="17" t="str">
        <f t="shared" si="12"/>
        <v>46</v>
      </c>
      <c r="AQ14" s="17" t="str">
        <f t="shared" si="13"/>
        <v> </v>
      </c>
      <c r="AR14" s="46"/>
      <c r="AS14" s="46"/>
      <c r="AT14" s="46"/>
      <c r="AU14" s="46"/>
      <c r="AV14" s="46"/>
      <c r="AW14" s="46"/>
      <c r="AX14" s="36">
        <f t="shared" si="19"/>
        <v>0</v>
      </c>
      <c r="AY14" s="17" t="str">
        <f t="shared" si="20"/>
        <v> </v>
      </c>
      <c r="AZ14" s="47"/>
      <c r="BA14" s="46"/>
      <c r="BB14" s="35"/>
    </row>
    <row r="15" spans="1:54" ht="15.75" customHeight="1" hidden="1">
      <c r="A15" s="48"/>
      <c r="B15" s="40"/>
      <c r="C15" s="41"/>
      <c r="D15" s="15"/>
      <c r="E15" s="15"/>
      <c r="F15" s="15"/>
      <c r="G15" s="16">
        <f t="shared" si="0"/>
        <v>0</v>
      </c>
      <c r="H15" s="17" t="str">
        <f t="shared" si="21"/>
        <v> </v>
      </c>
      <c r="I15" s="17" t="str">
        <f t="shared" si="22"/>
        <v> </v>
      </c>
      <c r="J15" s="17" t="str">
        <f t="shared" si="14"/>
        <v> </v>
      </c>
      <c r="K15" s="17" t="str">
        <f t="shared" si="1"/>
        <v>46</v>
      </c>
      <c r="L15" s="17" t="str">
        <f t="shared" si="2"/>
        <v>46</v>
      </c>
      <c r="M15" s="17" t="str">
        <f t="shared" si="3"/>
        <v> </v>
      </c>
      <c r="N15" s="46"/>
      <c r="O15" s="46"/>
      <c r="P15" s="46"/>
      <c r="Q15" s="46"/>
      <c r="R15" s="46"/>
      <c r="S15" s="46"/>
      <c r="T15" s="15"/>
      <c r="U15" s="15"/>
      <c r="V15" s="16">
        <f t="shared" si="4"/>
        <v>0</v>
      </c>
      <c r="W15" s="17" t="str">
        <f t="shared" si="5"/>
        <v> </v>
      </c>
      <c r="X15" s="17" t="str">
        <f t="shared" si="6"/>
        <v> </v>
      </c>
      <c r="Y15" s="17" t="str">
        <f t="shared" si="7"/>
        <v> </v>
      </c>
      <c r="Z15" s="17" t="str">
        <f t="shared" si="8"/>
        <v>46</v>
      </c>
      <c r="AA15" s="17" t="str">
        <f t="shared" si="9"/>
        <v>46</v>
      </c>
      <c r="AB15" s="17" t="str">
        <f t="shared" si="10"/>
        <v> </v>
      </c>
      <c r="AC15" s="46"/>
      <c r="AD15" s="46"/>
      <c r="AE15" s="46"/>
      <c r="AF15" s="46"/>
      <c r="AG15" s="46"/>
      <c r="AH15" s="46"/>
      <c r="AI15" s="15"/>
      <c r="AJ15" s="18"/>
      <c r="AK15" s="19">
        <f t="shared" si="15"/>
        <v>0</v>
      </c>
      <c r="AL15" s="17" t="str">
        <f t="shared" si="16"/>
        <v> </v>
      </c>
      <c r="AM15" s="17" t="str">
        <f t="shared" si="17"/>
        <v> </v>
      </c>
      <c r="AN15" s="17" t="str">
        <f t="shared" si="18"/>
        <v> </v>
      </c>
      <c r="AO15" s="17" t="str">
        <f t="shared" si="11"/>
        <v>46</v>
      </c>
      <c r="AP15" s="17" t="str">
        <f t="shared" si="12"/>
        <v>46</v>
      </c>
      <c r="AQ15" s="17" t="str">
        <f t="shared" si="13"/>
        <v> </v>
      </c>
      <c r="AR15" s="46"/>
      <c r="AS15" s="46"/>
      <c r="AT15" s="46"/>
      <c r="AU15" s="46"/>
      <c r="AV15" s="46"/>
      <c r="AW15" s="46"/>
      <c r="AX15" s="36">
        <f t="shared" si="19"/>
        <v>0</v>
      </c>
      <c r="AY15" s="17" t="str">
        <f t="shared" si="20"/>
        <v> </v>
      </c>
      <c r="AZ15" s="47"/>
      <c r="BA15" s="46"/>
      <c r="BB15" s="35"/>
    </row>
    <row r="16" spans="1:54" ht="15.75" customHeight="1" hidden="1">
      <c r="A16" s="48"/>
      <c r="B16" s="40"/>
      <c r="C16" s="41"/>
      <c r="D16" s="15"/>
      <c r="E16" s="15"/>
      <c r="F16" s="15"/>
      <c r="G16" s="16">
        <f t="shared" si="0"/>
        <v>0</v>
      </c>
      <c r="H16" s="17" t="str">
        <f t="shared" si="21"/>
        <v> </v>
      </c>
      <c r="I16" s="17" t="str">
        <f t="shared" si="22"/>
        <v> </v>
      </c>
      <c r="J16" s="17" t="str">
        <f t="shared" si="14"/>
        <v> </v>
      </c>
      <c r="K16" s="17" t="str">
        <f t="shared" si="1"/>
        <v>46</v>
      </c>
      <c r="L16" s="17" t="str">
        <f t="shared" si="2"/>
        <v>46</v>
      </c>
      <c r="M16" s="17" t="str">
        <f t="shared" si="3"/>
        <v> </v>
      </c>
      <c r="N16" s="46"/>
      <c r="O16" s="46"/>
      <c r="P16" s="46"/>
      <c r="Q16" s="46"/>
      <c r="R16" s="46"/>
      <c r="S16" s="46"/>
      <c r="T16" s="15"/>
      <c r="U16" s="15"/>
      <c r="V16" s="16">
        <f t="shared" si="4"/>
        <v>0</v>
      </c>
      <c r="W16" s="17" t="str">
        <f t="shared" si="5"/>
        <v> </v>
      </c>
      <c r="X16" s="17" t="str">
        <f t="shared" si="6"/>
        <v> </v>
      </c>
      <c r="Y16" s="17" t="str">
        <f t="shared" si="7"/>
        <v> </v>
      </c>
      <c r="Z16" s="17" t="str">
        <f t="shared" si="8"/>
        <v>46</v>
      </c>
      <c r="AA16" s="17" t="str">
        <f t="shared" si="9"/>
        <v>46</v>
      </c>
      <c r="AB16" s="17" t="str">
        <f t="shared" si="10"/>
        <v> </v>
      </c>
      <c r="AC16" s="46"/>
      <c r="AD16" s="46"/>
      <c r="AE16" s="46"/>
      <c r="AF16" s="46"/>
      <c r="AG16" s="46"/>
      <c r="AH16" s="46"/>
      <c r="AI16" s="15"/>
      <c r="AJ16" s="18"/>
      <c r="AK16" s="19">
        <f t="shared" si="15"/>
        <v>0</v>
      </c>
      <c r="AL16" s="17" t="str">
        <f t="shared" si="16"/>
        <v> </v>
      </c>
      <c r="AM16" s="17" t="str">
        <f t="shared" si="17"/>
        <v> </v>
      </c>
      <c r="AN16" s="17" t="str">
        <f t="shared" si="18"/>
        <v> </v>
      </c>
      <c r="AO16" s="17" t="str">
        <f t="shared" si="11"/>
        <v>46</v>
      </c>
      <c r="AP16" s="17" t="str">
        <f t="shared" si="12"/>
        <v>46</v>
      </c>
      <c r="AQ16" s="17" t="str">
        <f t="shared" si="13"/>
        <v> </v>
      </c>
      <c r="AR16" s="46"/>
      <c r="AS16" s="46"/>
      <c r="AT16" s="46"/>
      <c r="AU16" s="46"/>
      <c r="AV16" s="46"/>
      <c r="AW16" s="46"/>
      <c r="AX16" s="36">
        <f t="shared" si="19"/>
        <v>0</v>
      </c>
      <c r="AY16" s="17" t="str">
        <f t="shared" si="20"/>
        <v> </v>
      </c>
      <c r="AZ16" s="47"/>
      <c r="BA16" s="46"/>
      <c r="BB16" s="35"/>
    </row>
    <row r="17" spans="1:54" ht="15.75" customHeight="1">
      <c r="A17" s="49" t="s">
        <v>126</v>
      </c>
      <c r="B17" s="38" t="s">
        <v>71</v>
      </c>
      <c r="C17" s="39" t="s">
        <v>72</v>
      </c>
      <c r="D17" s="15">
        <v>77</v>
      </c>
      <c r="E17" s="15">
        <v>66</v>
      </c>
      <c r="F17" s="15">
        <v>78</v>
      </c>
      <c r="G17" s="16">
        <f aca="true" t="shared" si="23" ref="G17:G80">SUM(D17:F17)</f>
        <v>221</v>
      </c>
      <c r="H17" s="17">
        <f t="shared" si="21"/>
        <v>38</v>
      </c>
      <c r="I17" s="17">
        <f t="shared" si="22"/>
        <v>38</v>
      </c>
      <c r="J17" s="17">
        <f t="shared" si="14"/>
        <v>39</v>
      </c>
      <c r="K17" s="17" t="str">
        <f>IF(G17=0,"49"," ")</f>
        <v> </v>
      </c>
      <c r="L17" s="17">
        <f>IF(K17="49","49",IF(J17=" "," ",IF(J17=3,J17-1,J17)))</f>
        <v>39</v>
      </c>
      <c r="M17" s="17">
        <f>IF(K17="49","49",IF(J17=" "," ",IF(J17=3,J17-1,J17)))</f>
        <v>39</v>
      </c>
      <c r="N17" s="46">
        <f>O17+P17+Q17+R17</f>
        <v>146</v>
      </c>
      <c r="O17" s="46">
        <f>IF(L17=" "," ",L17)</f>
        <v>39</v>
      </c>
      <c r="P17" s="46">
        <f>IF(L18=" "," ",L18)</f>
        <v>44</v>
      </c>
      <c r="Q17" s="46">
        <f>IF(L19=" "," ",L19)</f>
        <v>18</v>
      </c>
      <c r="R17" s="46">
        <f>IF(L20=" "," ",L20)</f>
        <v>45</v>
      </c>
      <c r="S17" s="46">
        <f>IF(N17=0," ",RANK(N17,N$9:N$80,1))</f>
        <v>12</v>
      </c>
      <c r="T17" s="15">
        <v>73</v>
      </c>
      <c r="U17" s="15">
        <v>82</v>
      </c>
      <c r="V17" s="16">
        <f>T17+U17</f>
        <v>155</v>
      </c>
      <c r="W17" s="17">
        <f>IF(V17=0," ",RANK(V17,V$9:V$80,0))</f>
        <v>25</v>
      </c>
      <c r="X17" s="17">
        <f>IF(V17=0," ",IF(W17=1,"0",0+W17))</f>
        <v>25</v>
      </c>
      <c r="Y17" s="17">
        <f t="shared" si="7"/>
        <v>26</v>
      </c>
      <c r="Z17" s="17" t="str">
        <f>IF(V17=0,"49"," ")</f>
        <v> </v>
      </c>
      <c r="AA17" s="17">
        <f>IF(Z17="49","49",IF(Y17=" "," ",IF(Y17=3,Y17-1,Y17)))</f>
        <v>26</v>
      </c>
      <c r="AB17" s="17">
        <f>IF(Z17="49","49",IF(Y17=" "," ",IF(Y17=3,Y17-1,Y17)))</f>
        <v>26</v>
      </c>
      <c r="AC17" s="46">
        <f>AD17+AE17+AF17+AG17</f>
        <v>122</v>
      </c>
      <c r="AD17" s="46">
        <f>IF(AA17=" "," ",AA17)</f>
        <v>26</v>
      </c>
      <c r="AE17" s="46">
        <f>IF(AA18=" "," ",AA18)</f>
        <v>32</v>
      </c>
      <c r="AF17" s="46">
        <f>IF(AA19=" "," ",AA19)</f>
        <v>28</v>
      </c>
      <c r="AG17" s="46">
        <f>IF(AA20=" "," ",AA20)</f>
        <v>36</v>
      </c>
      <c r="AH17" s="46">
        <f>IF(AC17=0," ",RANK(AC17,AC$9:AC$80,1))</f>
        <v>9</v>
      </c>
      <c r="AI17" s="15">
        <v>68</v>
      </c>
      <c r="AJ17" s="18">
        <v>27.09</v>
      </c>
      <c r="AK17" s="19">
        <f t="shared" si="15"/>
        <v>2.5101513473606496</v>
      </c>
      <c r="AL17" s="17">
        <f t="shared" si="16"/>
        <v>17</v>
      </c>
      <c r="AM17" s="17">
        <f t="shared" si="17"/>
        <v>17</v>
      </c>
      <c r="AN17" s="17">
        <f t="shared" si="18"/>
        <v>18</v>
      </c>
      <c r="AO17" s="17" t="str">
        <f>IF(AK17=0,"49"," ")</f>
        <v> </v>
      </c>
      <c r="AP17" s="17">
        <f>IF(AO17="49","49",IF(AN17=" "," ",IF(AN17=3,AN17-1,AN17)))</f>
        <v>18</v>
      </c>
      <c r="AQ17" s="17">
        <f>IF(AO17="49","49",IF(AN17=" "," ",IF(AN17=3,AN17-1,AN17)))</f>
        <v>18</v>
      </c>
      <c r="AR17" s="46">
        <f>AS17+AT17+AU17+AV17</f>
        <v>73</v>
      </c>
      <c r="AS17" s="46">
        <f>IF(AP17=" "," ",AP17)</f>
        <v>18</v>
      </c>
      <c r="AT17" s="46">
        <f>IF(AP18=" "," ",AP18)</f>
        <v>14</v>
      </c>
      <c r="AU17" s="46">
        <f>IF(AP19=" "," ",AP19)</f>
        <v>13</v>
      </c>
      <c r="AV17" s="46">
        <f>IF(AP20=" "," ",AP20)</f>
        <v>28</v>
      </c>
      <c r="AW17" s="46">
        <f>IF(AR17=0," ",RANK(AR17,AR$9:AR$80,1))</f>
        <v>3</v>
      </c>
      <c r="AX17" s="36">
        <f>G17+V17+AK17</f>
        <v>378.51015134736065</v>
      </c>
      <c r="AY17" s="17">
        <f t="shared" si="20"/>
        <v>34</v>
      </c>
      <c r="AZ17" s="47">
        <f>N17+AC17+AR17</f>
        <v>341</v>
      </c>
      <c r="BA17" s="46">
        <f>IF(AZ17=0,0,RANK(AZ17,AZ$9:AZ$80,1))</f>
        <v>8</v>
      </c>
      <c r="BB17" s="35"/>
    </row>
    <row r="18" spans="1:54" ht="15.75" customHeight="1">
      <c r="A18" s="49"/>
      <c r="B18" s="38" t="s">
        <v>111</v>
      </c>
      <c r="C18" s="39" t="s">
        <v>112</v>
      </c>
      <c r="D18" s="15">
        <v>66</v>
      </c>
      <c r="E18" s="15">
        <v>70</v>
      </c>
      <c r="F18" s="15">
        <v>41</v>
      </c>
      <c r="G18" s="16">
        <f t="shared" si="23"/>
        <v>177</v>
      </c>
      <c r="H18" s="17">
        <f t="shared" si="21"/>
        <v>43</v>
      </c>
      <c r="I18" s="17">
        <f t="shared" si="22"/>
        <v>43</v>
      </c>
      <c r="J18" s="17">
        <f t="shared" si="14"/>
        <v>44</v>
      </c>
      <c r="K18" s="17" t="str">
        <f aca="true" t="shared" si="24" ref="K18:K80">IF(G18=0,"49"," ")</f>
        <v> </v>
      </c>
      <c r="L18" s="17">
        <f aca="true" t="shared" si="25" ref="L18:L80">IF(K18="49","49",IF(J18=" "," ",IF(J18=3,J18-1,J18)))</f>
        <v>44</v>
      </c>
      <c r="M18" s="17">
        <f aca="true" t="shared" si="26" ref="M18:M80">IF(K18="49","49",IF(J18=" "," ",IF(J18=3,J18-1,J18)))</f>
        <v>44</v>
      </c>
      <c r="N18" s="46"/>
      <c r="O18" s="46"/>
      <c r="P18" s="46"/>
      <c r="Q18" s="46"/>
      <c r="R18" s="46"/>
      <c r="S18" s="46"/>
      <c r="T18" s="15">
        <v>71</v>
      </c>
      <c r="U18" s="15">
        <v>72</v>
      </c>
      <c r="V18" s="16">
        <f aca="true" t="shared" si="27" ref="V18:V80">T18+U18</f>
        <v>143</v>
      </c>
      <c r="W18" s="17">
        <f t="shared" si="5"/>
        <v>31</v>
      </c>
      <c r="X18" s="17">
        <f aca="true" t="shared" si="28" ref="X18:X80">IF(V18=0," ",IF(W18=1,"0",0+W18))</f>
        <v>31</v>
      </c>
      <c r="Y18" s="17">
        <f t="shared" si="7"/>
        <v>32</v>
      </c>
      <c r="Z18" s="17" t="str">
        <f aca="true" t="shared" si="29" ref="Z18:Z80">IF(V18=0,"49"," ")</f>
        <v> </v>
      </c>
      <c r="AA18" s="17">
        <f aca="true" t="shared" si="30" ref="AA18:AA80">IF(Z18="49","49",IF(Y18=" "," ",IF(Y18=3,Y18-1,Y18)))</f>
        <v>32</v>
      </c>
      <c r="AB18" s="17">
        <f aca="true" t="shared" si="31" ref="AB18:AB80">IF(Z18="49","49",IF(Y18=" "," ",IF(Y18=3,Y18-1,Y18)))</f>
        <v>32</v>
      </c>
      <c r="AC18" s="46"/>
      <c r="AD18" s="46"/>
      <c r="AE18" s="46"/>
      <c r="AF18" s="46"/>
      <c r="AG18" s="46"/>
      <c r="AH18" s="46"/>
      <c r="AI18" s="15">
        <v>70</v>
      </c>
      <c r="AJ18" s="18">
        <v>25.18</v>
      </c>
      <c r="AK18" s="19">
        <f t="shared" si="15"/>
        <v>2.7799841143764894</v>
      </c>
      <c r="AL18" s="17">
        <f t="shared" si="16"/>
        <v>13</v>
      </c>
      <c r="AM18" s="17">
        <f t="shared" si="17"/>
        <v>13</v>
      </c>
      <c r="AN18" s="17">
        <f t="shared" si="18"/>
        <v>14</v>
      </c>
      <c r="AO18" s="17" t="str">
        <f aca="true" t="shared" si="32" ref="AO18:AO80">IF(AK18=0,"49"," ")</f>
        <v> </v>
      </c>
      <c r="AP18" s="17">
        <f aca="true" t="shared" si="33" ref="AP18:AP80">IF(AO18="49","49",IF(AN18=" "," ",IF(AN18=3,AN18-1,AN18)))</f>
        <v>14</v>
      </c>
      <c r="AQ18" s="17">
        <f aca="true" t="shared" si="34" ref="AQ18:AQ80">IF(AO18="49","49",IF(AN18=" "," ",IF(AN18=3,AN18-1,AN18)))</f>
        <v>14</v>
      </c>
      <c r="AR18" s="46"/>
      <c r="AS18" s="46"/>
      <c r="AT18" s="46"/>
      <c r="AU18" s="46"/>
      <c r="AV18" s="46"/>
      <c r="AW18" s="46"/>
      <c r="AX18" s="36">
        <f aca="true" t="shared" si="35" ref="AX18:AX80">G18+V18+AK18</f>
        <v>322.7799841143765</v>
      </c>
      <c r="AY18" s="17">
        <f t="shared" si="20"/>
        <v>37</v>
      </c>
      <c r="AZ18" s="47"/>
      <c r="BA18" s="46"/>
      <c r="BB18" s="35"/>
    </row>
    <row r="19" spans="1:54" ht="15.75" customHeight="1">
      <c r="A19" s="49"/>
      <c r="B19" s="40" t="s">
        <v>113</v>
      </c>
      <c r="C19" s="41" t="s">
        <v>114</v>
      </c>
      <c r="D19" s="15">
        <v>89</v>
      </c>
      <c r="E19" s="15">
        <v>84</v>
      </c>
      <c r="F19" s="15">
        <v>92</v>
      </c>
      <c r="G19" s="16">
        <f t="shared" si="23"/>
        <v>265</v>
      </c>
      <c r="H19" s="17">
        <f t="shared" si="21"/>
        <v>17</v>
      </c>
      <c r="I19" s="17">
        <f t="shared" si="22"/>
        <v>17</v>
      </c>
      <c r="J19" s="17">
        <f t="shared" si="14"/>
        <v>18</v>
      </c>
      <c r="K19" s="17" t="str">
        <f t="shared" si="24"/>
        <v> </v>
      </c>
      <c r="L19" s="17">
        <f t="shared" si="25"/>
        <v>18</v>
      </c>
      <c r="M19" s="17">
        <f t="shared" si="26"/>
        <v>18</v>
      </c>
      <c r="N19" s="46"/>
      <c r="O19" s="46"/>
      <c r="P19" s="46"/>
      <c r="Q19" s="46"/>
      <c r="R19" s="46"/>
      <c r="S19" s="46"/>
      <c r="T19" s="15">
        <v>69</v>
      </c>
      <c r="U19" s="15">
        <v>81</v>
      </c>
      <c r="V19" s="16">
        <f t="shared" si="27"/>
        <v>150</v>
      </c>
      <c r="W19" s="17">
        <f t="shared" si="5"/>
        <v>27</v>
      </c>
      <c r="X19" s="17">
        <f t="shared" si="28"/>
        <v>27</v>
      </c>
      <c r="Y19" s="17">
        <f t="shared" si="7"/>
        <v>28</v>
      </c>
      <c r="Z19" s="17" t="str">
        <f t="shared" si="29"/>
        <v> </v>
      </c>
      <c r="AA19" s="17">
        <f t="shared" si="30"/>
        <v>28</v>
      </c>
      <c r="AB19" s="17">
        <f t="shared" si="31"/>
        <v>28</v>
      </c>
      <c r="AC19" s="46"/>
      <c r="AD19" s="46"/>
      <c r="AE19" s="46"/>
      <c r="AF19" s="46"/>
      <c r="AG19" s="46"/>
      <c r="AH19" s="46"/>
      <c r="AI19" s="15">
        <v>78</v>
      </c>
      <c r="AJ19" s="18">
        <v>25.09</v>
      </c>
      <c r="AK19" s="19">
        <f t="shared" si="15"/>
        <v>3.1088082901554404</v>
      </c>
      <c r="AL19" s="17">
        <f t="shared" si="16"/>
        <v>12</v>
      </c>
      <c r="AM19" s="17">
        <f t="shared" si="17"/>
        <v>12</v>
      </c>
      <c r="AN19" s="17">
        <f t="shared" si="18"/>
        <v>13</v>
      </c>
      <c r="AO19" s="17" t="str">
        <f t="shared" si="32"/>
        <v> </v>
      </c>
      <c r="AP19" s="17">
        <f t="shared" si="33"/>
        <v>13</v>
      </c>
      <c r="AQ19" s="17">
        <f t="shared" si="34"/>
        <v>13</v>
      </c>
      <c r="AR19" s="46"/>
      <c r="AS19" s="46"/>
      <c r="AT19" s="46"/>
      <c r="AU19" s="46"/>
      <c r="AV19" s="46"/>
      <c r="AW19" s="46"/>
      <c r="AX19" s="36">
        <f t="shared" si="35"/>
        <v>418.1088082901554</v>
      </c>
      <c r="AY19" s="17">
        <f t="shared" si="20"/>
        <v>21</v>
      </c>
      <c r="AZ19" s="47"/>
      <c r="BA19" s="46"/>
      <c r="BB19" s="35"/>
    </row>
    <row r="20" spans="1:54" ht="15.75" customHeight="1">
      <c r="A20" s="49"/>
      <c r="B20" s="40" t="s">
        <v>115</v>
      </c>
      <c r="C20" s="41" t="s">
        <v>116</v>
      </c>
      <c r="D20" s="15">
        <v>87</v>
      </c>
      <c r="E20" s="15">
        <v>48</v>
      </c>
      <c r="F20" s="15">
        <v>33</v>
      </c>
      <c r="G20" s="16">
        <f t="shared" si="23"/>
        <v>168</v>
      </c>
      <c r="H20" s="17">
        <f t="shared" si="21"/>
        <v>44</v>
      </c>
      <c r="I20" s="17">
        <f t="shared" si="22"/>
        <v>44</v>
      </c>
      <c r="J20" s="17">
        <f t="shared" si="14"/>
        <v>45</v>
      </c>
      <c r="K20" s="17" t="str">
        <f t="shared" si="24"/>
        <v> </v>
      </c>
      <c r="L20" s="17">
        <f t="shared" si="25"/>
        <v>45</v>
      </c>
      <c r="M20" s="17">
        <f t="shared" si="26"/>
        <v>45</v>
      </c>
      <c r="N20" s="46"/>
      <c r="O20" s="46"/>
      <c r="P20" s="46"/>
      <c r="Q20" s="46"/>
      <c r="R20" s="46"/>
      <c r="S20" s="46"/>
      <c r="T20" s="15">
        <v>65</v>
      </c>
      <c r="U20" s="15">
        <v>74</v>
      </c>
      <c r="V20" s="16">
        <f t="shared" si="27"/>
        <v>139</v>
      </c>
      <c r="W20" s="17">
        <f t="shared" si="5"/>
        <v>35</v>
      </c>
      <c r="X20" s="17">
        <f t="shared" si="28"/>
        <v>35</v>
      </c>
      <c r="Y20" s="17">
        <f t="shared" si="7"/>
        <v>36</v>
      </c>
      <c r="Z20" s="17" t="str">
        <f t="shared" si="29"/>
        <v> </v>
      </c>
      <c r="AA20" s="17">
        <f t="shared" si="30"/>
        <v>36</v>
      </c>
      <c r="AB20" s="17">
        <f t="shared" si="31"/>
        <v>36</v>
      </c>
      <c r="AC20" s="46"/>
      <c r="AD20" s="46"/>
      <c r="AE20" s="46"/>
      <c r="AF20" s="46"/>
      <c r="AG20" s="46"/>
      <c r="AH20" s="46"/>
      <c r="AI20" s="15">
        <v>42</v>
      </c>
      <c r="AJ20" s="18">
        <v>24.2</v>
      </c>
      <c r="AK20" s="19">
        <f t="shared" si="15"/>
        <v>1.7355371900826446</v>
      </c>
      <c r="AL20" s="17">
        <f t="shared" si="16"/>
        <v>27</v>
      </c>
      <c r="AM20" s="17">
        <f t="shared" si="17"/>
        <v>27</v>
      </c>
      <c r="AN20" s="17">
        <f t="shared" si="18"/>
        <v>28</v>
      </c>
      <c r="AO20" s="17" t="str">
        <f t="shared" si="32"/>
        <v> </v>
      </c>
      <c r="AP20" s="17">
        <f t="shared" si="33"/>
        <v>28</v>
      </c>
      <c r="AQ20" s="17">
        <f t="shared" si="34"/>
        <v>28</v>
      </c>
      <c r="AR20" s="46"/>
      <c r="AS20" s="46"/>
      <c r="AT20" s="46"/>
      <c r="AU20" s="46"/>
      <c r="AV20" s="46"/>
      <c r="AW20" s="46"/>
      <c r="AX20" s="36">
        <f t="shared" si="35"/>
        <v>308.73553719008265</v>
      </c>
      <c r="AY20" s="17">
        <f t="shared" si="20"/>
        <v>39</v>
      </c>
      <c r="AZ20" s="47"/>
      <c r="BA20" s="46"/>
      <c r="BB20" s="35"/>
    </row>
    <row r="21" spans="1:54" ht="15.75" customHeight="1">
      <c r="A21" s="49" t="s">
        <v>143</v>
      </c>
      <c r="B21" s="38" t="s">
        <v>8</v>
      </c>
      <c r="C21" s="39" t="s">
        <v>9</v>
      </c>
      <c r="D21" s="15">
        <v>90</v>
      </c>
      <c r="E21" s="15">
        <v>87</v>
      </c>
      <c r="F21" s="15">
        <v>65</v>
      </c>
      <c r="G21" s="16">
        <f t="shared" si="23"/>
        <v>242</v>
      </c>
      <c r="H21" s="17">
        <f t="shared" si="21"/>
        <v>29</v>
      </c>
      <c r="I21" s="17">
        <f t="shared" si="22"/>
        <v>29</v>
      </c>
      <c r="J21" s="17">
        <f t="shared" si="14"/>
        <v>30</v>
      </c>
      <c r="K21" s="17" t="str">
        <f t="shared" si="24"/>
        <v> </v>
      </c>
      <c r="L21" s="17">
        <f t="shared" si="25"/>
        <v>30</v>
      </c>
      <c r="M21" s="17">
        <f t="shared" si="26"/>
        <v>30</v>
      </c>
      <c r="N21" s="46">
        <f>O21+P21+Q21+R21</f>
        <v>119</v>
      </c>
      <c r="O21" s="46">
        <f>IF(L21=" "," ",L21)</f>
        <v>30</v>
      </c>
      <c r="P21" s="46">
        <f>IF(L22=" "," ",L22)</f>
        <v>6</v>
      </c>
      <c r="Q21" s="46">
        <f>IF(L23=" "," ",L23)</f>
        <v>49</v>
      </c>
      <c r="R21" s="46">
        <f>IF(L24=" "," ",L24)</f>
        <v>34</v>
      </c>
      <c r="S21" s="46">
        <f>IF(N21=0," ",RANK(N21,N$9:N$80,1))</f>
        <v>9</v>
      </c>
      <c r="T21" s="15">
        <v>86</v>
      </c>
      <c r="U21" s="15">
        <v>87</v>
      </c>
      <c r="V21" s="16">
        <f t="shared" si="27"/>
        <v>173</v>
      </c>
      <c r="W21" s="17">
        <f t="shared" si="5"/>
        <v>8</v>
      </c>
      <c r="X21" s="17">
        <f t="shared" si="28"/>
        <v>8</v>
      </c>
      <c r="Y21" s="17">
        <f t="shared" si="7"/>
        <v>9</v>
      </c>
      <c r="Z21" s="17" t="str">
        <f t="shared" si="29"/>
        <v> </v>
      </c>
      <c r="AA21" s="17">
        <f t="shared" si="30"/>
        <v>9</v>
      </c>
      <c r="AB21" s="17">
        <f t="shared" si="31"/>
        <v>9</v>
      </c>
      <c r="AC21" s="46">
        <f>AD21+AE21+AF21+AG21</f>
        <v>86</v>
      </c>
      <c r="AD21" s="46">
        <f>IF(AA21=" "," ",AA21)</f>
        <v>9</v>
      </c>
      <c r="AE21" s="46">
        <f>IF(AA22=" "," ",AA22)</f>
        <v>15</v>
      </c>
      <c r="AF21" s="46">
        <f>IF(AA23=" "," ",AA23)</f>
        <v>37</v>
      </c>
      <c r="AG21" s="46">
        <f>IF(AA24=" "," ",AA24)</f>
        <v>25</v>
      </c>
      <c r="AH21" s="46">
        <f>IF(AC21=0," ",RANK(AC21,AC$9:AC$80,1))</f>
        <v>5</v>
      </c>
      <c r="AI21" s="15">
        <v>64</v>
      </c>
      <c r="AJ21" s="18">
        <v>42.63</v>
      </c>
      <c r="AK21" s="19">
        <f aca="true" t="shared" si="36" ref="AK21:AK28">IF(AJ21=0,0,AI21/AJ21)</f>
        <v>1.5012901712409101</v>
      </c>
      <c r="AL21" s="17">
        <f t="shared" si="16"/>
        <v>29</v>
      </c>
      <c r="AM21" s="17">
        <f t="shared" si="17"/>
        <v>29</v>
      </c>
      <c r="AN21" s="17">
        <f t="shared" si="18"/>
        <v>30</v>
      </c>
      <c r="AO21" s="17" t="str">
        <f t="shared" si="32"/>
        <v> </v>
      </c>
      <c r="AP21" s="17">
        <f t="shared" si="33"/>
        <v>30</v>
      </c>
      <c r="AQ21" s="17">
        <f t="shared" si="34"/>
        <v>30</v>
      </c>
      <c r="AR21" s="46">
        <f>AS21+AT21+AU21+AV21</f>
        <v>110</v>
      </c>
      <c r="AS21" s="46">
        <f>IF(AP21=" "," ",AP21)</f>
        <v>30</v>
      </c>
      <c r="AT21" s="46">
        <f>IF(AP22=" "," ",AP22)</f>
        <v>27</v>
      </c>
      <c r="AU21" s="46">
        <f>IF(AP23=" "," ",AP23)</f>
        <v>24</v>
      </c>
      <c r="AV21" s="46">
        <f>IF(AP24=" "," ",AP24)</f>
        <v>29</v>
      </c>
      <c r="AW21" s="46">
        <f>IF(AR21=0," ",RANK(AR21,AR$9:AR$80,1))</f>
        <v>8</v>
      </c>
      <c r="AX21" s="36">
        <f t="shared" si="35"/>
        <v>416.5012901712409</v>
      </c>
      <c r="AY21" s="17">
        <f t="shared" si="20"/>
        <v>23</v>
      </c>
      <c r="AZ21" s="47">
        <f>N21+AC21+AR21</f>
        <v>315</v>
      </c>
      <c r="BA21" s="46">
        <f>IF(AZ21=0,0,RANK(AZ21,AZ$9:AZ$80,1))</f>
        <v>7</v>
      </c>
      <c r="BB21" s="35"/>
    </row>
    <row r="22" spans="1:54" ht="15.75" customHeight="1">
      <c r="A22" s="49"/>
      <c r="B22" s="38" t="s">
        <v>11</v>
      </c>
      <c r="C22" s="39" t="s">
        <v>15</v>
      </c>
      <c r="D22" s="15">
        <v>98</v>
      </c>
      <c r="E22" s="15">
        <v>89</v>
      </c>
      <c r="F22" s="15">
        <v>85</v>
      </c>
      <c r="G22" s="16">
        <f t="shared" si="23"/>
        <v>272</v>
      </c>
      <c r="H22" s="17">
        <f t="shared" si="21"/>
        <v>5</v>
      </c>
      <c r="I22" s="17">
        <f t="shared" si="22"/>
        <v>5</v>
      </c>
      <c r="J22" s="17">
        <f t="shared" si="14"/>
        <v>6</v>
      </c>
      <c r="K22" s="17" t="str">
        <f t="shared" si="24"/>
        <v> </v>
      </c>
      <c r="L22" s="17">
        <f t="shared" si="25"/>
        <v>6</v>
      </c>
      <c r="M22" s="17">
        <f t="shared" si="26"/>
        <v>6</v>
      </c>
      <c r="N22" s="46"/>
      <c r="O22" s="46"/>
      <c r="P22" s="46"/>
      <c r="Q22" s="46"/>
      <c r="R22" s="46"/>
      <c r="S22" s="46"/>
      <c r="T22" s="15">
        <v>84</v>
      </c>
      <c r="U22" s="15">
        <v>85</v>
      </c>
      <c r="V22" s="16">
        <f t="shared" si="27"/>
        <v>169</v>
      </c>
      <c r="W22" s="17">
        <f t="shared" si="5"/>
        <v>14</v>
      </c>
      <c r="X22" s="17">
        <f t="shared" si="28"/>
        <v>14</v>
      </c>
      <c r="Y22" s="17">
        <f t="shared" si="7"/>
        <v>15</v>
      </c>
      <c r="Z22" s="17" t="str">
        <f t="shared" si="29"/>
        <v> </v>
      </c>
      <c r="AA22" s="17">
        <f t="shared" si="30"/>
        <v>15</v>
      </c>
      <c r="AB22" s="17">
        <f t="shared" si="31"/>
        <v>15</v>
      </c>
      <c r="AC22" s="46"/>
      <c r="AD22" s="46"/>
      <c r="AE22" s="46"/>
      <c r="AF22" s="46"/>
      <c r="AG22" s="46"/>
      <c r="AH22" s="46"/>
      <c r="AI22" s="15">
        <v>72</v>
      </c>
      <c r="AJ22" s="18">
        <v>40.37</v>
      </c>
      <c r="AK22" s="19">
        <f t="shared" si="36"/>
        <v>1.783502600941293</v>
      </c>
      <c r="AL22" s="17">
        <f t="shared" si="16"/>
        <v>26</v>
      </c>
      <c r="AM22" s="17">
        <f t="shared" si="17"/>
        <v>26</v>
      </c>
      <c r="AN22" s="17">
        <f t="shared" si="18"/>
        <v>27</v>
      </c>
      <c r="AO22" s="17" t="str">
        <f t="shared" si="32"/>
        <v> </v>
      </c>
      <c r="AP22" s="17">
        <f t="shared" si="33"/>
        <v>27</v>
      </c>
      <c r="AQ22" s="17">
        <f t="shared" si="34"/>
        <v>27</v>
      </c>
      <c r="AR22" s="46"/>
      <c r="AS22" s="46"/>
      <c r="AT22" s="46"/>
      <c r="AU22" s="46"/>
      <c r="AV22" s="46"/>
      <c r="AW22" s="46"/>
      <c r="AX22" s="36">
        <f t="shared" si="35"/>
        <v>442.7835026009413</v>
      </c>
      <c r="AY22" s="17">
        <f t="shared" si="20"/>
        <v>9</v>
      </c>
      <c r="AZ22" s="47"/>
      <c r="BA22" s="46"/>
      <c r="BB22" s="35"/>
    </row>
    <row r="23" spans="1:54" ht="15.75" customHeight="1">
      <c r="A23" s="49"/>
      <c r="B23" s="40" t="s">
        <v>144</v>
      </c>
      <c r="C23" s="41" t="s">
        <v>145</v>
      </c>
      <c r="D23" s="15">
        <v>17</v>
      </c>
      <c r="E23" s="15">
        <v>39</v>
      </c>
      <c r="F23" s="15">
        <v>42</v>
      </c>
      <c r="G23" s="16">
        <f t="shared" si="23"/>
        <v>98</v>
      </c>
      <c r="H23" s="17">
        <f t="shared" si="21"/>
        <v>48</v>
      </c>
      <c r="I23" s="17">
        <f t="shared" si="22"/>
        <v>48</v>
      </c>
      <c r="J23" s="17">
        <f t="shared" si="14"/>
        <v>49</v>
      </c>
      <c r="K23" s="17" t="str">
        <f t="shared" si="24"/>
        <v> </v>
      </c>
      <c r="L23" s="17">
        <f t="shared" si="25"/>
        <v>49</v>
      </c>
      <c r="M23" s="17">
        <f t="shared" si="26"/>
        <v>49</v>
      </c>
      <c r="N23" s="46"/>
      <c r="O23" s="46"/>
      <c r="P23" s="46"/>
      <c r="Q23" s="46"/>
      <c r="R23" s="46"/>
      <c r="S23" s="46"/>
      <c r="T23" s="15">
        <v>61</v>
      </c>
      <c r="U23" s="15">
        <v>71</v>
      </c>
      <c r="V23" s="16">
        <f t="shared" si="27"/>
        <v>132</v>
      </c>
      <c r="W23" s="17">
        <f t="shared" si="5"/>
        <v>36</v>
      </c>
      <c r="X23" s="17">
        <f t="shared" si="28"/>
        <v>36</v>
      </c>
      <c r="Y23" s="17">
        <f t="shared" si="7"/>
        <v>37</v>
      </c>
      <c r="Z23" s="17" t="str">
        <f t="shared" si="29"/>
        <v> </v>
      </c>
      <c r="AA23" s="17">
        <f t="shared" si="30"/>
        <v>37</v>
      </c>
      <c r="AB23" s="17">
        <f t="shared" si="31"/>
        <v>37</v>
      </c>
      <c r="AC23" s="46"/>
      <c r="AD23" s="46"/>
      <c r="AE23" s="46"/>
      <c r="AF23" s="46"/>
      <c r="AG23" s="46"/>
      <c r="AH23" s="46"/>
      <c r="AI23" s="15">
        <v>68</v>
      </c>
      <c r="AJ23" s="18">
        <v>35.5</v>
      </c>
      <c r="AK23" s="19">
        <f t="shared" si="36"/>
        <v>1.9154929577464788</v>
      </c>
      <c r="AL23" s="17">
        <f t="shared" si="16"/>
        <v>23</v>
      </c>
      <c r="AM23" s="17">
        <f t="shared" si="17"/>
        <v>23</v>
      </c>
      <c r="AN23" s="17">
        <f t="shared" si="18"/>
        <v>24</v>
      </c>
      <c r="AO23" s="17" t="str">
        <f t="shared" si="32"/>
        <v> </v>
      </c>
      <c r="AP23" s="17">
        <f t="shared" si="33"/>
        <v>24</v>
      </c>
      <c r="AQ23" s="17">
        <f t="shared" si="34"/>
        <v>24</v>
      </c>
      <c r="AR23" s="46"/>
      <c r="AS23" s="46"/>
      <c r="AT23" s="46"/>
      <c r="AU23" s="46"/>
      <c r="AV23" s="46"/>
      <c r="AW23" s="46"/>
      <c r="AX23" s="36">
        <f t="shared" si="35"/>
        <v>231.91549295774647</v>
      </c>
      <c r="AY23" s="17">
        <f t="shared" si="20"/>
        <v>45</v>
      </c>
      <c r="AZ23" s="47"/>
      <c r="BA23" s="46"/>
      <c r="BB23" s="35"/>
    </row>
    <row r="24" spans="1:54" ht="15.75" customHeight="1">
      <c r="A24" s="49"/>
      <c r="B24" s="40" t="s">
        <v>146</v>
      </c>
      <c r="C24" s="41" t="s">
        <v>147</v>
      </c>
      <c r="D24" s="15">
        <v>87</v>
      </c>
      <c r="E24" s="15">
        <v>82</v>
      </c>
      <c r="F24" s="15">
        <v>66</v>
      </c>
      <c r="G24" s="16">
        <f t="shared" si="23"/>
        <v>235</v>
      </c>
      <c r="H24" s="17">
        <f t="shared" si="21"/>
        <v>33</v>
      </c>
      <c r="I24" s="17">
        <f t="shared" si="22"/>
        <v>33</v>
      </c>
      <c r="J24" s="17">
        <f t="shared" si="14"/>
        <v>34</v>
      </c>
      <c r="K24" s="17" t="str">
        <f t="shared" si="24"/>
        <v> </v>
      </c>
      <c r="L24" s="17">
        <f t="shared" si="25"/>
        <v>34</v>
      </c>
      <c r="M24" s="17">
        <f t="shared" si="26"/>
        <v>34</v>
      </c>
      <c r="N24" s="46"/>
      <c r="O24" s="46"/>
      <c r="P24" s="46"/>
      <c r="Q24" s="46"/>
      <c r="R24" s="46"/>
      <c r="S24" s="46"/>
      <c r="T24" s="15">
        <v>80</v>
      </c>
      <c r="U24" s="15">
        <v>78</v>
      </c>
      <c r="V24" s="16">
        <f t="shared" si="27"/>
        <v>158</v>
      </c>
      <c r="W24" s="17">
        <f t="shared" si="5"/>
        <v>24</v>
      </c>
      <c r="X24" s="17">
        <f t="shared" si="28"/>
        <v>24</v>
      </c>
      <c r="Y24" s="17">
        <f t="shared" si="7"/>
        <v>25</v>
      </c>
      <c r="Z24" s="17" t="str">
        <f t="shared" si="29"/>
        <v> </v>
      </c>
      <c r="AA24" s="17">
        <f t="shared" si="30"/>
        <v>25</v>
      </c>
      <c r="AB24" s="17">
        <f t="shared" si="31"/>
        <v>25</v>
      </c>
      <c r="AC24" s="46"/>
      <c r="AD24" s="46"/>
      <c r="AE24" s="46"/>
      <c r="AF24" s="46"/>
      <c r="AG24" s="46"/>
      <c r="AH24" s="46"/>
      <c r="AI24" s="15">
        <v>54</v>
      </c>
      <c r="AJ24" s="18">
        <v>31.42</v>
      </c>
      <c r="AK24" s="19">
        <f t="shared" si="36"/>
        <v>1.7186505410566517</v>
      </c>
      <c r="AL24" s="17">
        <f t="shared" si="16"/>
        <v>28</v>
      </c>
      <c r="AM24" s="17">
        <f t="shared" si="17"/>
        <v>28</v>
      </c>
      <c r="AN24" s="17">
        <f t="shared" si="18"/>
        <v>29</v>
      </c>
      <c r="AO24" s="17" t="str">
        <f t="shared" si="32"/>
        <v> </v>
      </c>
      <c r="AP24" s="17">
        <f t="shared" si="33"/>
        <v>29</v>
      </c>
      <c r="AQ24" s="17">
        <f t="shared" si="34"/>
        <v>29</v>
      </c>
      <c r="AR24" s="46"/>
      <c r="AS24" s="46"/>
      <c r="AT24" s="46"/>
      <c r="AU24" s="46"/>
      <c r="AV24" s="46"/>
      <c r="AW24" s="46"/>
      <c r="AX24" s="36">
        <f t="shared" si="35"/>
        <v>394.71865054105666</v>
      </c>
      <c r="AY24" s="17">
        <f t="shared" si="20"/>
        <v>29</v>
      </c>
      <c r="AZ24" s="47"/>
      <c r="BA24" s="46"/>
      <c r="BB24" s="35"/>
    </row>
    <row r="25" spans="1:54" ht="15.75" customHeight="1" hidden="1">
      <c r="A25" s="48" t="s">
        <v>67</v>
      </c>
      <c r="B25" s="33"/>
      <c r="C25" s="34"/>
      <c r="D25" s="15"/>
      <c r="E25" s="15"/>
      <c r="F25" s="15"/>
      <c r="G25" s="16">
        <f t="shared" si="23"/>
        <v>0</v>
      </c>
      <c r="H25" s="17" t="str">
        <f t="shared" si="21"/>
        <v> </v>
      </c>
      <c r="I25" s="17" t="str">
        <f t="shared" si="22"/>
        <v> </v>
      </c>
      <c r="J25" s="17" t="str">
        <f t="shared" si="14"/>
        <v> </v>
      </c>
      <c r="K25" s="17" t="str">
        <f t="shared" si="24"/>
        <v>49</v>
      </c>
      <c r="L25" s="17" t="str">
        <f t="shared" si="25"/>
        <v>49</v>
      </c>
      <c r="M25" s="17" t="str">
        <f t="shared" si="26"/>
        <v>49</v>
      </c>
      <c r="N25" s="46">
        <f>O25+P25+Q25+R25</f>
        <v>196</v>
      </c>
      <c r="O25" s="46" t="str">
        <f>IF(L25=" "," ",L25)</f>
        <v>49</v>
      </c>
      <c r="P25" s="46" t="str">
        <f>IF(L26=" "," ",L26)</f>
        <v>49</v>
      </c>
      <c r="Q25" s="46" t="str">
        <f>IF(L27=" "," ",L27)</f>
        <v>49</v>
      </c>
      <c r="R25" s="46" t="str">
        <f>IF(L28=" "," ",L28)</f>
        <v>49</v>
      </c>
      <c r="S25" s="46">
        <f>IF(N25=0," ",RANK(N25,N$9:N$80,1))</f>
        <v>15</v>
      </c>
      <c r="T25" s="15"/>
      <c r="U25" s="15"/>
      <c r="V25" s="16">
        <f t="shared" si="27"/>
        <v>0</v>
      </c>
      <c r="W25" s="17" t="str">
        <f t="shared" si="5"/>
        <v> </v>
      </c>
      <c r="X25" s="17" t="str">
        <f t="shared" si="28"/>
        <v> </v>
      </c>
      <c r="Y25" s="17" t="str">
        <f t="shared" si="7"/>
        <v> </v>
      </c>
      <c r="Z25" s="17" t="str">
        <f t="shared" si="29"/>
        <v>49</v>
      </c>
      <c r="AA25" s="17" t="str">
        <f t="shared" si="30"/>
        <v>49</v>
      </c>
      <c r="AB25" s="17" t="str">
        <f t="shared" si="31"/>
        <v>49</v>
      </c>
      <c r="AC25" s="46">
        <f>AD25+AE25+AF25+AG25</f>
        <v>196</v>
      </c>
      <c r="AD25" s="46" t="str">
        <f>IF(AA25=" "," ",AA25)</f>
        <v>49</v>
      </c>
      <c r="AE25" s="46" t="str">
        <f>IF(AA26=" "," ",AA26)</f>
        <v>49</v>
      </c>
      <c r="AF25" s="46" t="str">
        <f>IF(AA27=" "," ",AA27)</f>
        <v>49</v>
      </c>
      <c r="AG25" s="46" t="str">
        <f>IF(AA28=" "," ",AA28)</f>
        <v>49</v>
      </c>
      <c r="AH25" s="46">
        <f>IF(AC25=0," ",RANK(AC25,AC$9:AC$80,1))</f>
        <v>15</v>
      </c>
      <c r="AI25" s="15"/>
      <c r="AJ25" s="18"/>
      <c r="AK25" s="19">
        <f t="shared" si="36"/>
        <v>0</v>
      </c>
      <c r="AL25" s="17" t="str">
        <f t="shared" si="16"/>
        <v> </v>
      </c>
      <c r="AM25" s="17" t="str">
        <f t="shared" si="17"/>
        <v> </v>
      </c>
      <c r="AN25" s="17" t="str">
        <f t="shared" si="18"/>
        <v> </v>
      </c>
      <c r="AO25" s="17" t="str">
        <f t="shared" si="32"/>
        <v>49</v>
      </c>
      <c r="AP25" s="17" t="str">
        <f t="shared" si="33"/>
        <v>49</v>
      </c>
      <c r="AQ25" s="17" t="str">
        <f t="shared" si="34"/>
        <v>49</v>
      </c>
      <c r="AR25" s="46">
        <f>AS25+AT25+AU25+AV25</f>
        <v>196</v>
      </c>
      <c r="AS25" s="46" t="str">
        <f>IF(AP25=" "," ",AP25)</f>
        <v>49</v>
      </c>
      <c r="AT25" s="46" t="str">
        <f>IF(AP26=" "," ",AP26)</f>
        <v>49</v>
      </c>
      <c r="AU25" s="46" t="str">
        <f>IF(AP27=" "," ",AP27)</f>
        <v>49</v>
      </c>
      <c r="AV25" s="46" t="str">
        <f>IF(AP28=" "," ",AP28)</f>
        <v>49</v>
      </c>
      <c r="AW25" s="46">
        <f>IF(AR25=0," ",RANK(AR25,AR$9:AR$80,1))</f>
        <v>15</v>
      </c>
      <c r="AX25" s="36">
        <f t="shared" si="35"/>
        <v>0</v>
      </c>
      <c r="AY25" s="17" t="str">
        <f t="shared" si="20"/>
        <v> </v>
      </c>
      <c r="AZ25" s="47">
        <f>N25+AC25+AR25</f>
        <v>588</v>
      </c>
      <c r="BA25" s="46">
        <f>IF(AZ25=0,0,RANK(AZ25,AZ$9:AZ$80,1))</f>
        <v>15</v>
      </c>
      <c r="BB25" s="12"/>
    </row>
    <row r="26" spans="1:54" ht="15.75" customHeight="1" hidden="1">
      <c r="A26" s="48"/>
      <c r="B26" s="33"/>
      <c r="C26" s="34"/>
      <c r="D26" s="15"/>
      <c r="E26" s="15"/>
      <c r="F26" s="15"/>
      <c r="G26" s="16">
        <f t="shared" si="23"/>
        <v>0</v>
      </c>
      <c r="H26" s="17" t="str">
        <f t="shared" si="21"/>
        <v> </v>
      </c>
      <c r="I26" s="17" t="str">
        <f t="shared" si="22"/>
        <v> </v>
      </c>
      <c r="J26" s="17" t="str">
        <f t="shared" si="14"/>
        <v> </v>
      </c>
      <c r="K26" s="17" t="str">
        <f t="shared" si="24"/>
        <v>49</v>
      </c>
      <c r="L26" s="17" t="str">
        <f t="shared" si="25"/>
        <v>49</v>
      </c>
      <c r="M26" s="17" t="str">
        <f t="shared" si="26"/>
        <v>49</v>
      </c>
      <c r="N26" s="46"/>
      <c r="O26" s="46"/>
      <c r="P26" s="46"/>
      <c r="Q26" s="46"/>
      <c r="R26" s="46"/>
      <c r="S26" s="46"/>
      <c r="T26" s="15"/>
      <c r="U26" s="15"/>
      <c r="V26" s="16">
        <f t="shared" si="27"/>
        <v>0</v>
      </c>
      <c r="W26" s="17" t="str">
        <f t="shared" si="5"/>
        <v> </v>
      </c>
      <c r="X26" s="17" t="str">
        <f t="shared" si="28"/>
        <v> </v>
      </c>
      <c r="Y26" s="17" t="str">
        <f t="shared" si="7"/>
        <v> </v>
      </c>
      <c r="Z26" s="17" t="str">
        <f t="shared" si="29"/>
        <v>49</v>
      </c>
      <c r="AA26" s="17" t="str">
        <f t="shared" si="30"/>
        <v>49</v>
      </c>
      <c r="AB26" s="17" t="str">
        <f t="shared" si="31"/>
        <v>49</v>
      </c>
      <c r="AC26" s="46"/>
      <c r="AD26" s="46"/>
      <c r="AE26" s="46"/>
      <c r="AF26" s="46"/>
      <c r="AG26" s="46"/>
      <c r="AH26" s="46"/>
      <c r="AI26" s="15"/>
      <c r="AJ26" s="18"/>
      <c r="AK26" s="19">
        <f t="shared" si="36"/>
        <v>0</v>
      </c>
      <c r="AL26" s="17" t="str">
        <f t="shared" si="16"/>
        <v> </v>
      </c>
      <c r="AM26" s="17" t="str">
        <f t="shared" si="17"/>
        <v> </v>
      </c>
      <c r="AN26" s="17" t="str">
        <f t="shared" si="18"/>
        <v> </v>
      </c>
      <c r="AO26" s="17" t="str">
        <f t="shared" si="32"/>
        <v>49</v>
      </c>
      <c r="AP26" s="17" t="str">
        <f t="shared" si="33"/>
        <v>49</v>
      </c>
      <c r="AQ26" s="17" t="str">
        <f t="shared" si="34"/>
        <v>49</v>
      </c>
      <c r="AR26" s="46"/>
      <c r="AS26" s="46"/>
      <c r="AT26" s="46"/>
      <c r="AU26" s="46"/>
      <c r="AV26" s="46"/>
      <c r="AW26" s="46"/>
      <c r="AX26" s="36">
        <f t="shared" si="35"/>
        <v>0</v>
      </c>
      <c r="AY26" s="17" t="str">
        <f t="shared" si="20"/>
        <v> </v>
      </c>
      <c r="AZ26" s="47"/>
      <c r="BA26" s="46"/>
      <c r="BB26" s="12"/>
    </row>
    <row r="27" spans="1:54" ht="15.75" customHeight="1" hidden="1">
      <c r="A27" s="48"/>
      <c r="B27" s="31"/>
      <c r="C27" s="32"/>
      <c r="D27" s="15"/>
      <c r="E27" s="15"/>
      <c r="F27" s="15"/>
      <c r="G27" s="16">
        <f t="shared" si="23"/>
        <v>0</v>
      </c>
      <c r="H27" s="17" t="str">
        <f t="shared" si="21"/>
        <v> </v>
      </c>
      <c r="I27" s="17" t="str">
        <f t="shared" si="22"/>
        <v> </v>
      </c>
      <c r="J27" s="17" t="str">
        <f t="shared" si="14"/>
        <v> </v>
      </c>
      <c r="K27" s="17" t="str">
        <f t="shared" si="24"/>
        <v>49</v>
      </c>
      <c r="L27" s="17" t="str">
        <f t="shared" si="25"/>
        <v>49</v>
      </c>
      <c r="M27" s="17" t="str">
        <f t="shared" si="26"/>
        <v>49</v>
      </c>
      <c r="N27" s="46"/>
      <c r="O27" s="46"/>
      <c r="P27" s="46"/>
      <c r="Q27" s="46"/>
      <c r="R27" s="46"/>
      <c r="S27" s="46"/>
      <c r="T27" s="15"/>
      <c r="U27" s="15"/>
      <c r="V27" s="16">
        <f t="shared" si="27"/>
        <v>0</v>
      </c>
      <c r="W27" s="17" t="str">
        <f t="shared" si="5"/>
        <v> </v>
      </c>
      <c r="X27" s="17" t="str">
        <f t="shared" si="28"/>
        <v> </v>
      </c>
      <c r="Y27" s="17" t="str">
        <f t="shared" si="7"/>
        <v> </v>
      </c>
      <c r="Z27" s="17" t="str">
        <f t="shared" si="29"/>
        <v>49</v>
      </c>
      <c r="AA27" s="17" t="str">
        <f t="shared" si="30"/>
        <v>49</v>
      </c>
      <c r="AB27" s="17" t="str">
        <f t="shared" si="31"/>
        <v>49</v>
      </c>
      <c r="AC27" s="46"/>
      <c r="AD27" s="46"/>
      <c r="AE27" s="46"/>
      <c r="AF27" s="46"/>
      <c r="AG27" s="46"/>
      <c r="AH27" s="46"/>
      <c r="AI27" s="15"/>
      <c r="AJ27" s="18"/>
      <c r="AK27" s="19">
        <f t="shared" si="36"/>
        <v>0</v>
      </c>
      <c r="AL27" s="17" t="str">
        <f t="shared" si="16"/>
        <v> </v>
      </c>
      <c r="AM27" s="17" t="str">
        <f t="shared" si="17"/>
        <v> </v>
      </c>
      <c r="AN27" s="17" t="str">
        <f t="shared" si="18"/>
        <v> </v>
      </c>
      <c r="AO27" s="17" t="str">
        <f t="shared" si="32"/>
        <v>49</v>
      </c>
      <c r="AP27" s="17" t="str">
        <f t="shared" si="33"/>
        <v>49</v>
      </c>
      <c r="AQ27" s="17" t="str">
        <f t="shared" si="34"/>
        <v>49</v>
      </c>
      <c r="AR27" s="46"/>
      <c r="AS27" s="46"/>
      <c r="AT27" s="46"/>
      <c r="AU27" s="46"/>
      <c r="AV27" s="46"/>
      <c r="AW27" s="46"/>
      <c r="AX27" s="36">
        <f t="shared" si="35"/>
        <v>0</v>
      </c>
      <c r="AY27" s="17" t="str">
        <f t="shared" si="20"/>
        <v> </v>
      </c>
      <c r="AZ27" s="47"/>
      <c r="BA27" s="46"/>
      <c r="BB27" s="12"/>
    </row>
    <row r="28" spans="1:54" ht="15.75" customHeight="1" hidden="1">
      <c r="A28" s="48"/>
      <c r="B28" s="31"/>
      <c r="C28" s="32"/>
      <c r="D28" s="15"/>
      <c r="E28" s="15"/>
      <c r="F28" s="15"/>
      <c r="G28" s="16">
        <f t="shared" si="23"/>
        <v>0</v>
      </c>
      <c r="H28" s="17" t="str">
        <f t="shared" si="21"/>
        <v> </v>
      </c>
      <c r="I28" s="17" t="str">
        <f t="shared" si="22"/>
        <v> </v>
      </c>
      <c r="J28" s="17" t="str">
        <f t="shared" si="14"/>
        <v> </v>
      </c>
      <c r="K28" s="17" t="str">
        <f t="shared" si="24"/>
        <v>49</v>
      </c>
      <c r="L28" s="17" t="str">
        <f t="shared" si="25"/>
        <v>49</v>
      </c>
      <c r="M28" s="17" t="str">
        <f t="shared" si="26"/>
        <v>49</v>
      </c>
      <c r="N28" s="46"/>
      <c r="O28" s="46"/>
      <c r="P28" s="46"/>
      <c r="Q28" s="46"/>
      <c r="R28" s="46"/>
      <c r="S28" s="46"/>
      <c r="T28" s="15"/>
      <c r="U28" s="15"/>
      <c r="V28" s="16">
        <f t="shared" si="27"/>
        <v>0</v>
      </c>
      <c r="W28" s="17" t="str">
        <f t="shared" si="5"/>
        <v> </v>
      </c>
      <c r="X28" s="17" t="str">
        <f t="shared" si="28"/>
        <v> </v>
      </c>
      <c r="Y28" s="17" t="str">
        <f t="shared" si="7"/>
        <v> </v>
      </c>
      <c r="Z28" s="17" t="str">
        <f t="shared" si="29"/>
        <v>49</v>
      </c>
      <c r="AA28" s="17" t="str">
        <f t="shared" si="30"/>
        <v>49</v>
      </c>
      <c r="AB28" s="17" t="str">
        <f t="shared" si="31"/>
        <v>49</v>
      </c>
      <c r="AC28" s="46"/>
      <c r="AD28" s="46"/>
      <c r="AE28" s="46"/>
      <c r="AF28" s="46"/>
      <c r="AG28" s="46"/>
      <c r="AH28" s="46"/>
      <c r="AI28" s="15"/>
      <c r="AJ28" s="18"/>
      <c r="AK28" s="19">
        <f t="shared" si="36"/>
        <v>0</v>
      </c>
      <c r="AL28" s="17" t="str">
        <f t="shared" si="16"/>
        <v> </v>
      </c>
      <c r="AM28" s="17" t="str">
        <f t="shared" si="17"/>
        <v> </v>
      </c>
      <c r="AN28" s="17" t="str">
        <f t="shared" si="18"/>
        <v> </v>
      </c>
      <c r="AO28" s="17" t="str">
        <f t="shared" si="32"/>
        <v>49</v>
      </c>
      <c r="AP28" s="17" t="str">
        <f t="shared" si="33"/>
        <v>49</v>
      </c>
      <c r="AQ28" s="17" t="str">
        <f t="shared" si="34"/>
        <v>49</v>
      </c>
      <c r="AR28" s="46"/>
      <c r="AS28" s="46"/>
      <c r="AT28" s="46"/>
      <c r="AU28" s="46"/>
      <c r="AV28" s="46"/>
      <c r="AW28" s="46"/>
      <c r="AX28" s="36">
        <f t="shared" si="35"/>
        <v>0</v>
      </c>
      <c r="AY28" s="17" t="str">
        <f t="shared" si="20"/>
        <v> </v>
      </c>
      <c r="AZ28" s="47"/>
      <c r="BA28" s="46"/>
      <c r="BB28" s="12"/>
    </row>
    <row r="29" spans="1:54" ht="15.75" customHeight="1">
      <c r="A29" s="49" t="s">
        <v>132</v>
      </c>
      <c r="B29" s="40" t="s">
        <v>51</v>
      </c>
      <c r="C29" s="41" t="s">
        <v>52</v>
      </c>
      <c r="D29" s="15">
        <v>61</v>
      </c>
      <c r="E29" s="15">
        <v>54</v>
      </c>
      <c r="F29" s="15">
        <v>43</v>
      </c>
      <c r="G29" s="16">
        <f t="shared" si="23"/>
        <v>158</v>
      </c>
      <c r="H29" s="17">
        <f t="shared" si="21"/>
        <v>46</v>
      </c>
      <c r="I29" s="17">
        <f t="shared" si="22"/>
        <v>46</v>
      </c>
      <c r="J29" s="17">
        <f t="shared" si="14"/>
        <v>47</v>
      </c>
      <c r="K29" s="17" t="str">
        <f t="shared" si="24"/>
        <v> </v>
      </c>
      <c r="L29" s="17">
        <f t="shared" si="25"/>
        <v>47</v>
      </c>
      <c r="M29" s="17">
        <f t="shared" si="26"/>
        <v>47</v>
      </c>
      <c r="N29" s="46">
        <f>O29+P29+Q29+R29</f>
        <v>135</v>
      </c>
      <c r="O29" s="46">
        <f>IF(L29=" "," ",L29)</f>
        <v>47</v>
      </c>
      <c r="P29" s="46">
        <f>IF(L30=" "," ",L30)</f>
        <v>25</v>
      </c>
      <c r="Q29" s="46">
        <f>IF(L31=" "," ",L31)</f>
        <v>43</v>
      </c>
      <c r="R29" s="46">
        <f>IF(L32=" "," ",L32)</f>
        <v>20</v>
      </c>
      <c r="S29" s="46">
        <f>IF(N29=0," ",RANK(N29,N$9:N$80,1))</f>
        <v>11</v>
      </c>
      <c r="T29" s="15">
        <v>57</v>
      </c>
      <c r="U29" s="15">
        <v>70</v>
      </c>
      <c r="V29" s="16">
        <f t="shared" si="27"/>
        <v>127</v>
      </c>
      <c r="W29" s="17">
        <f t="shared" si="5"/>
        <v>38</v>
      </c>
      <c r="X29" s="17">
        <f t="shared" si="28"/>
        <v>38</v>
      </c>
      <c r="Y29" s="17">
        <f t="shared" si="7"/>
        <v>39</v>
      </c>
      <c r="Z29" s="17" t="str">
        <f t="shared" si="29"/>
        <v> </v>
      </c>
      <c r="AA29" s="17">
        <f t="shared" si="30"/>
        <v>39</v>
      </c>
      <c r="AB29" s="17">
        <f t="shared" si="31"/>
        <v>39</v>
      </c>
      <c r="AC29" s="46">
        <f>AD29+AE29+AF29+AG29</f>
        <v>160</v>
      </c>
      <c r="AD29" s="46">
        <f>IF(AA29=" "," ",AA29)</f>
        <v>39</v>
      </c>
      <c r="AE29" s="46">
        <f>IF(AA30=" "," ",AA30)</f>
        <v>38</v>
      </c>
      <c r="AF29" s="46">
        <f>IF(AA31=" "," ",AA31)</f>
        <v>41</v>
      </c>
      <c r="AG29" s="46">
        <f>IF(AA32=" "," ",AA32)</f>
        <v>42</v>
      </c>
      <c r="AH29" s="46">
        <f>IF(AC29=0," ",RANK(AC29,AC$9:AC$80,1))</f>
        <v>12</v>
      </c>
      <c r="AI29" s="15">
        <v>68</v>
      </c>
      <c r="AJ29" s="18">
        <v>18.61</v>
      </c>
      <c r="AK29" s="19">
        <f t="shared" si="15"/>
        <v>3.6539494895217626</v>
      </c>
      <c r="AL29" s="17">
        <f t="shared" si="16"/>
        <v>7</v>
      </c>
      <c r="AM29" s="17">
        <f t="shared" si="17"/>
        <v>7</v>
      </c>
      <c r="AN29" s="17">
        <f t="shared" si="18"/>
        <v>8</v>
      </c>
      <c r="AO29" s="17" t="str">
        <f t="shared" si="32"/>
        <v> </v>
      </c>
      <c r="AP29" s="17">
        <f t="shared" si="33"/>
        <v>8</v>
      </c>
      <c r="AQ29" s="17">
        <f t="shared" si="34"/>
        <v>8</v>
      </c>
      <c r="AR29" s="46">
        <f>AS29+AT29+AU29+AV29</f>
        <v>132</v>
      </c>
      <c r="AS29" s="46">
        <f>IF(AP29=" "," ",AP29)</f>
        <v>8</v>
      </c>
      <c r="AT29" s="46" t="str">
        <f>IF(AP30=" "," ",AP30)</f>
        <v>49</v>
      </c>
      <c r="AU29" s="46">
        <f>IF(AP31=" "," ",AP31)</f>
        <v>39</v>
      </c>
      <c r="AV29" s="46">
        <f>IF(AP32=" "," ",AP32)</f>
        <v>36</v>
      </c>
      <c r="AW29" s="46">
        <f>IF(AR29=0," ",RANK(AR29,AR$9:AR$80,1))</f>
        <v>9</v>
      </c>
      <c r="AX29" s="36">
        <f t="shared" si="35"/>
        <v>288.6539494895218</v>
      </c>
      <c r="AY29" s="17">
        <f t="shared" si="20"/>
        <v>41</v>
      </c>
      <c r="AZ29" s="47">
        <f>N29+AC29+AR29</f>
        <v>427</v>
      </c>
      <c r="BA29" s="46">
        <f>IF(AZ29=0,0,RANK(AZ29,AZ$9:AZ$80,1))</f>
        <v>11</v>
      </c>
      <c r="BB29" s="12"/>
    </row>
    <row r="30" spans="1:54" ht="15.75" customHeight="1">
      <c r="A30" s="49"/>
      <c r="B30" s="40" t="s">
        <v>22</v>
      </c>
      <c r="C30" s="41" t="s">
        <v>53</v>
      </c>
      <c r="D30" s="15">
        <v>88</v>
      </c>
      <c r="E30" s="15">
        <v>93</v>
      </c>
      <c r="F30" s="15">
        <v>75</v>
      </c>
      <c r="G30" s="16">
        <f t="shared" si="23"/>
        <v>256</v>
      </c>
      <c r="H30" s="17">
        <f t="shared" si="21"/>
        <v>24</v>
      </c>
      <c r="I30" s="17">
        <f t="shared" si="22"/>
        <v>24</v>
      </c>
      <c r="J30" s="17">
        <f t="shared" si="14"/>
        <v>25</v>
      </c>
      <c r="K30" s="17" t="str">
        <f t="shared" si="24"/>
        <v> </v>
      </c>
      <c r="L30" s="17">
        <f t="shared" si="25"/>
        <v>25</v>
      </c>
      <c r="M30" s="17">
        <f t="shared" si="26"/>
        <v>25</v>
      </c>
      <c r="N30" s="46"/>
      <c r="O30" s="46"/>
      <c r="P30" s="46"/>
      <c r="Q30" s="46"/>
      <c r="R30" s="46"/>
      <c r="S30" s="46"/>
      <c r="T30" s="15">
        <v>73</v>
      </c>
      <c r="U30" s="15">
        <v>56</v>
      </c>
      <c r="V30" s="16">
        <f t="shared" si="27"/>
        <v>129</v>
      </c>
      <c r="W30" s="17">
        <f t="shared" si="5"/>
        <v>37</v>
      </c>
      <c r="X30" s="17">
        <f t="shared" si="28"/>
        <v>37</v>
      </c>
      <c r="Y30" s="17">
        <f t="shared" si="7"/>
        <v>38</v>
      </c>
      <c r="Z30" s="17" t="str">
        <f t="shared" si="29"/>
        <v> </v>
      </c>
      <c r="AA30" s="17">
        <f t="shared" si="30"/>
        <v>38</v>
      </c>
      <c r="AB30" s="17">
        <f t="shared" si="31"/>
        <v>38</v>
      </c>
      <c r="AC30" s="46"/>
      <c r="AD30" s="46"/>
      <c r="AE30" s="46"/>
      <c r="AF30" s="46"/>
      <c r="AG30" s="46"/>
      <c r="AH30" s="46"/>
      <c r="AI30" s="15">
        <v>0</v>
      </c>
      <c r="AJ30" s="18">
        <v>13.03</v>
      </c>
      <c r="AK30" s="19">
        <f t="shared" si="15"/>
        <v>0</v>
      </c>
      <c r="AL30" s="17" t="str">
        <f t="shared" si="16"/>
        <v> </v>
      </c>
      <c r="AM30" s="17" t="str">
        <f t="shared" si="17"/>
        <v> </v>
      </c>
      <c r="AN30" s="17" t="str">
        <f t="shared" si="18"/>
        <v> </v>
      </c>
      <c r="AO30" s="17" t="str">
        <f t="shared" si="32"/>
        <v>49</v>
      </c>
      <c r="AP30" s="17" t="str">
        <f t="shared" si="33"/>
        <v>49</v>
      </c>
      <c r="AQ30" s="17" t="str">
        <f t="shared" si="34"/>
        <v>49</v>
      </c>
      <c r="AR30" s="46"/>
      <c r="AS30" s="46"/>
      <c r="AT30" s="46"/>
      <c r="AU30" s="46"/>
      <c r="AV30" s="46"/>
      <c r="AW30" s="46"/>
      <c r="AX30" s="36">
        <f t="shared" si="35"/>
        <v>385</v>
      </c>
      <c r="AY30" s="17">
        <f t="shared" si="20"/>
        <v>31</v>
      </c>
      <c r="AZ30" s="47"/>
      <c r="BA30" s="46"/>
      <c r="BB30" s="12"/>
    </row>
    <row r="31" spans="1:54" ht="15.75" customHeight="1">
      <c r="A31" s="49"/>
      <c r="B31" s="40" t="s">
        <v>74</v>
      </c>
      <c r="C31" s="41" t="s">
        <v>75</v>
      </c>
      <c r="D31" s="15">
        <v>57</v>
      </c>
      <c r="E31" s="15">
        <v>80</v>
      </c>
      <c r="F31" s="15">
        <v>55</v>
      </c>
      <c r="G31" s="16">
        <f t="shared" si="23"/>
        <v>192</v>
      </c>
      <c r="H31" s="17">
        <f t="shared" si="21"/>
        <v>42</v>
      </c>
      <c r="I31" s="17">
        <f t="shared" si="22"/>
        <v>42</v>
      </c>
      <c r="J31" s="17">
        <f t="shared" si="14"/>
        <v>43</v>
      </c>
      <c r="K31" s="17" t="str">
        <f t="shared" si="24"/>
        <v> </v>
      </c>
      <c r="L31" s="17">
        <f t="shared" si="25"/>
        <v>43</v>
      </c>
      <c r="M31" s="17">
        <f t="shared" si="26"/>
        <v>43</v>
      </c>
      <c r="N31" s="46"/>
      <c r="O31" s="46"/>
      <c r="P31" s="46"/>
      <c r="Q31" s="46"/>
      <c r="R31" s="46"/>
      <c r="S31" s="46"/>
      <c r="T31" s="15">
        <v>63</v>
      </c>
      <c r="U31" s="15">
        <v>44</v>
      </c>
      <c r="V31" s="16">
        <f t="shared" si="27"/>
        <v>107</v>
      </c>
      <c r="W31" s="17">
        <f t="shared" si="5"/>
        <v>40</v>
      </c>
      <c r="X31" s="17">
        <f t="shared" si="28"/>
        <v>40</v>
      </c>
      <c r="Y31" s="17">
        <f t="shared" si="7"/>
        <v>41</v>
      </c>
      <c r="Z31" s="17" t="str">
        <f t="shared" si="29"/>
        <v> </v>
      </c>
      <c r="AA31" s="17">
        <f t="shared" si="30"/>
        <v>41</v>
      </c>
      <c r="AB31" s="17">
        <f t="shared" si="31"/>
        <v>41</v>
      </c>
      <c r="AC31" s="46"/>
      <c r="AD31" s="46"/>
      <c r="AE31" s="46"/>
      <c r="AF31" s="46"/>
      <c r="AG31" s="46"/>
      <c r="AH31" s="46"/>
      <c r="AI31" s="15">
        <v>15</v>
      </c>
      <c r="AJ31" s="18">
        <v>23.11</v>
      </c>
      <c r="AK31" s="19">
        <f t="shared" si="15"/>
        <v>0.6490696668109044</v>
      </c>
      <c r="AL31" s="17">
        <f t="shared" si="16"/>
        <v>38</v>
      </c>
      <c r="AM31" s="17">
        <f t="shared" si="17"/>
        <v>38</v>
      </c>
      <c r="AN31" s="17">
        <f t="shared" si="18"/>
        <v>39</v>
      </c>
      <c r="AO31" s="17" t="str">
        <f t="shared" si="32"/>
        <v> </v>
      </c>
      <c r="AP31" s="17">
        <f t="shared" si="33"/>
        <v>39</v>
      </c>
      <c r="AQ31" s="17">
        <f t="shared" si="34"/>
        <v>39</v>
      </c>
      <c r="AR31" s="46"/>
      <c r="AS31" s="46"/>
      <c r="AT31" s="46"/>
      <c r="AU31" s="46"/>
      <c r="AV31" s="46"/>
      <c r="AW31" s="46"/>
      <c r="AX31" s="36">
        <f t="shared" si="35"/>
        <v>299.64906966681093</v>
      </c>
      <c r="AY31" s="17">
        <f t="shared" si="20"/>
        <v>40</v>
      </c>
      <c r="AZ31" s="47"/>
      <c r="BA31" s="46"/>
      <c r="BB31" s="12"/>
    </row>
    <row r="32" spans="1:54" ht="15.75" customHeight="1">
      <c r="A32" s="49"/>
      <c r="B32" s="40" t="s">
        <v>11</v>
      </c>
      <c r="C32" s="41" t="s">
        <v>77</v>
      </c>
      <c r="D32" s="15">
        <v>95</v>
      </c>
      <c r="E32" s="15">
        <v>87</v>
      </c>
      <c r="F32" s="15">
        <v>81</v>
      </c>
      <c r="G32" s="16">
        <f t="shared" si="23"/>
        <v>263</v>
      </c>
      <c r="H32" s="17">
        <f t="shared" si="21"/>
        <v>19</v>
      </c>
      <c r="I32" s="17">
        <f t="shared" si="22"/>
        <v>19</v>
      </c>
      <c r="J32" s="17">
        <f t="shared" si="14"/>
        <v>20</v>
      </c>
      <c r="K32" s="17" t="str">
        <f t="shared" si="24"/>
        <v> </v>
      </c>
      <c r="L32" s="17">
        <f t="shared" si="25"/>
        <v>20</v>
      </c>
      <c r="M32" s="17">
        <f t="shared" si="26"/>
        <v>20</v>
      </c>
      <c r="N32" s="46"/>
      <c r="O32" s="46"/>
      <c r="P32" s="46"/>
      <c r="Q32" s="46"/>
      <c r="R32" s="46"/>
      <c r="S32" s="46"/>
      <c r="T32" s="15">
        <v>44</v>
      </c>
      <c r="U32" s="15">
        <v>61</v>
      </c>
      <c r="V32" s="16">
        <f t="shared" si="27"/>
        <v>105</v>
      </c>
      <c r="W32" s="17">
        <f t="shared" si="5"/>
        <v>41</v>
      </c>
      <c r="X32" s="17">
        <f t="shared" si="28"/>
        <v>41</v>
      </c>
      <c r="Y32" s="17">
        <f t="shared" si="7"/>
        <v>42</v>
      </c>
      <c r="Z32" s="17" t="str">
        <f t="shared" si="29"/>
        <v> </v>
      </c>
      <c r="AA32" s="17">
        <f t="shared" si="30"/>
        <v>42</v>
      </c>
      <c r="AB32" s="17">
        <f t="shared" si="31"/>
        <v>42</v>
      </c>
      <c r="AC32" s="46"/>
      <c r="AD32" s="46"/>
      <c r="AE32" s="46"/>
      <c r="AF32" s="46"/>
      <c r="AG32" s="46"/>
      <c r="AH32" s="46"/>
      <c r="AI32" s="15">
        <v>26</v>
      </c>
      <c r="AJ32" s="18">
        <v>24.53</v>
      </c>
      <c r="AK32" s="19">
        <f t="shared" si="15"/>
        <v>1.059926620464737</v>
      </c>
      <c r="AL32" s="17">
        <f t="shared" si="16"/>
        <v>35</v>
      </c>
      <c r="AM32" s="17">
        <f t="shared" si="17"/>
        <v>35</v>
      </c>
      <c r="AN32" s="17">
        <f t="shared" si="18"/>
        <v>36</v>
      </c>
      <c r="AO32" s="17" t="str">
        <f t="shared" si="32"/>
        <v> </v>
      </c>
      <c r="AP32" s="17">
        <f t="shared" si="33"/>
        <v>36</v>
      </c>
      <c r="AQ32" s="17">
        <f t="shared" si="34"/>
        <v>36</v>
      </c>
      <c r="AR32" s="46"/>
      <c r="AS32" s="46"/>
      <c r="AT32" s="46"/>
      <c r="AU32" s="46"/>
      <c r="AV32" s="46"/>
      <c r="AW32" s="46"/>
      <c r="AX32" s="36">
        <f t="shared" si="35"/>
        <v>369.05992662046475</v>
      </c>
      <c r="AY32" s="17">
        <f t="shared" si="20"/>
        <v>35</v>
      </c>
      <c r="AZ32" s="47"/>
      <c r="BA32" s="46"/>
      <c r="BB32" s="12"/>
    </row>
    <row r="33" spans="1:54" ht="15.75" customHeight="1" hidden="1">
      <c r="A33" s="48" t="s">
        <v>76</v>
      </c>
      <c r="B33" s="40"/>
      <c r="C33" s="41"/>
      <c r="D33" s="15"/>
      <c r="E33" s="15"/>
      <c r="F33" s="15"/>
      <c r="G33" s="16">
        <f t="shared" si="23"/>
        <v>0</v>
      </c>
      <c r="H33" s="17" t="str">
        <f t="shared" si="21"/>
        <v> </v>
      </c>
      <c r="I33" s="17" t="str">
        <f t="shared" si="22"/>
        <v> </v>
      </c>
      <c r="J33" s="17" t="str">
        <f t="shared" si="14"/>
        <v> </v>
      </c>
      <c r="K33" s="17" t="str">
        <f t="shared" si="24"/>
        <v>49</v>
      </c>
      <c r="L33" s="17" t="str">
        <f t="shared" si="25"/>
        <v>49</v>
      </c>
      <c r="M33" s="17" t="str">
        <f t="shared" si="26"/>
        <v>49</v>
      </c>
      <c r="N33" s="46">
        <f>O33+P33+Q33+R33</f>
        <v>196</v>
      </c>
      <c r="O33" s="46" t="str">
        <f>IF(L33=" "," ",L33)</f>
        <v>49</v>
      </c>
      <c r="P33" s="46" t="str">
        <f>IF(L34=" "," ",L34)</f>
        <v>49</v>
      </c>
      <c r="Q33" s="46" t="str">
        <f>IF(L35=" "," ",L35)</f>
        <v>49</v>
      </c>
      <c r="R33" s="46" t="str">
        <f>IF(L36=" "," ",L36)</f>
        <v>49</v>
      </c>
      <c r="S33" s="46">
        <f>IF(N33=0," ",RANK(N33,N$9:N$80,1))</f>
        <v>15</v>
      </c>
      <c r="T33" s="15"/>
      <c r="U33" s="15"/>
      <c r="V33" s="16">
        <f t="shared" si="27"/>
        <v>0</v>
      </c>
      <c r="W33" s="17" t="str">
        <f t="shared" si="5"/>
        <v> </v>
      </c>
      <c r="X33" s="17" t="str">
        <f t="shared" si="28"/>
        <v> </v>
      </c>
      <c r="Y33" s="17" t="str">
        <f t="shared" si="7"/>
        <v> </v>
      </c>
      <c r="Z33" s="17" t="str">
        <f t="shared" si="29"/>
        <v>49</v>
      </c>
      <c r="AA33" s="17" t="str">
        <f t="shared" si="30"/>
        <v>49</v>
      </c>
      <c r="AB33" s="17" t="str">
        <f t="shared" si="31"/>
        <v>49</v>
      </c>
      <c r="AC33" s="46">
        <f>AD33+AE33+AF33+AG33</f>
        <v>196</v>
      </c>
      <c r="AD33" s="46" t="str">
        <f>IF(AA33=" "," ",AA33)</f>
        <v>49</v>
      </c>
      <c r="AE33" s="46" t="str">
        <f>IF(AA34=" "," ",AA34)</f>
        <v>49</v>
      </c>
      <c r="AF33" s="46" t="str">
        <f>IF(AA35=" "," ",AA35)</f>
        <v>49</v>
      </c>
      <c r="AG33" s="46" t="str">
        <f>IF(AA36=" "," ",AA36)</f>
        <v>49</v>
      </c>
      <c r="AH33" s="46">
        <f>IF(AC33=0," ",RANK(AC33,AC$9:AC$80,1))</f>
        <v>15</v>
      </c>
      <c r="AI33" s="15"/>
      <c r="AJ33" s="18"/>
      <c r="AK33" s="19">
        <f t="shared" si="15"/>
        <v>0</v>
      </c>
      <c r="AL33" s="17" t="str">
        <f t="shared" si="16"/>
        <v> </v>
      </c>
      <c r="AM33" s="17" t="str">
        <f t="shared" si="17"/>
        <v> </v>
      </c>
      <c r="AN33" s="17" t="str">
        <f t="shared" si="18"/>
        <v> </v>
      </c>
      <c r="AO33" s="17" t="str">
        <f t="shared" si="32"/>
        <v>49</v>
      </c>
      <c r="AP33" s="17" t="str">
        <f t="shared" si="33"/>
        <v>49</v>
      </c>
      <c r="AQ33" s="17" t="str">
        <f t="shared" si="34"/>
        <v>49</v>
      </c>
      <c r="AR33" s="46">
        <f>AS33+AT33+AU33+AV33</f>
        <v>196</v>
      </c>
      <c r="AS33" s="46" t="str">
        <f>IF(AP33=" "," ",AP33)</f>
        <v>49</v>
      </c>
      <c r="AT33" s="46" t="str">
        <f>IF(AP34=" "," ",AP34)</f>
        <v>49</v>
      </c>
      <c r="AU33" s="46" t="str">
        <f>IF(AP35=" "," ",AP35)</f>
        <v>49</v>
      </c>
      <c r="AV33" s="46" t="str">
        <f>IF(AP36=" "," ",AP36)</f>
        <v>49</v>
      </c>
      <c r="AW33" s="46">
        <f>IF(AR33=0," ",RANK(AR33,AR$9:AR$80,1))</f>
        <v>15</v>
      </c>
      <c r="AX33" s="36">
        <f t="shared" si="35"/>
        <v>0</v>
      </c>
      <c r="AY33" s="17" t="str">
        <f t="shared" si="20"/>
        <v> </v>
      </c>
      <c r="AZ33" s="47">
        <f>N33+AC33+AR33</f>
        <v>588</v>
      </c>
      <c r="BA33" s="46">
        <f>IF(AZ33=0,0,RANK(AZ33,AZ$9:AZ$80,1))</f>
        <v>15</v>
      </c>
      <c r="BB33" s="12"/>
    </row>
    <row r="34" spans="1:54" ht="15.75" customHeight="1" hidden="1">
      <c r="A34" s="48"/>
      <c r="B34" s="40"/>
      <c r="C34" s="41"/>
      <c r="D34" s="15"/>
      <c r="E34" s="15"/>
      <c r="F34" s="15"/>
      <c r="G34" s="16">
        <f t="shared" si="23"/>
        <v>0</v>
      </c>
      <c r="H34" s="17" t="str">
        <f t="shared" si="21"/>
        <v> </v>
      </c>
      <c r="I34" s="17" t="str">
        <f t="shared" si="22"/>
        <v> </v>
      </c>
      <c r="J34" s="17" t="str">
        <f t="shared" si="14"/>
        <v> </v>
      </c>
      <c r="K34" s="17" t="str">
        <f t="shared" si="24"/>
        <v>49</v>
      </c>
      <c r="L34" s="17" t="str">
        <f t="shared" si="25"/>
        <v>49</v>
      </c>
      <c r="M34" s="17" t="str">
        <f t="shared" si="26"/>
        <v>49</v>
      </c>
      <c r="N34" s="46"/>
      <c r="O34" s="46"/>
      <c r="P34" s="46"/>
      <c r="Q34" s="46"/>
      <c r="R34" s="46"/>
      <c r="S34" s="46"/>
      <c r="T34" s="15"/>
      <c r="U34" s="15"/>
      <c r="V34" s="16">
        <f t="shared" si="27"/>
        <v>0</v>
      </c>
      <c r="W34" s="17" t="str">
        <f t="shared" si="5"/>
        <v> </v>
      </c>
      <c r="X34" s="17" t="str">
        <f t="shared" si="28"/>
        <v> </v>
      </c>
      <c r="Y34" s="17" t="str">
        <f t="shared" si="7"/>
        <v> </v>
      </c>
      <c r="Z34" s="17" t="str">
        <f t="shared" si="29"/>
        <v>49</v>
      </c>
      <c r="AA34" s="17" t="str">
        <f t="shared" si="30"/>
        <v>49</v>
      </c>
      <c r="AB34" s="17" t="str">
        <f t="shared" si="31"/>
        <v>49</v>
      </c>
      <c r="AC34" s="46"/>
      <c r="AD34" s="46"/>
      <c r="AE34" s="46"/>
      <c r="AF34" s="46"/>
      <c r="AG34" s="46"/>
      <c r="AH34" s="46"/>
      <c r="AI34" s="15"/>
      <c r="AJ34" s="18"/>
      <c r="AK34" s="19">
        <f t="shared" si="15"/>
        <v>0</v>
      </c>
      <c r="AL34" s="17" t="str">
        <f t="shared" si="16"/>
        <v> </v>
      </c>
      <c r="AM34" s="17" t="str">
        <f t="shared" si="17"/>
        <v> </v>
      </c>
      <c r="AN34" s="17" t="str">
        <f t="shared" si="18"/>
        <v> </v>
      </c>
      <c r="AO34" s="17" t="str">
        <f t="shared" si="32"/>
        <v>49</v>
      </c>
      <c r="AP34" s="17" t="str">
        <f t="shared" si="33"/>
        <v>49</v>
      </c>
      <c r="AQ34" s="17" t="str">
        <f t="shared" si="34"/>
        <v>49</v>
      </c>
      <c r="AR34" s="46"/>
      <c r="AS34" s="46"/>
      <c r="AT34" s="46"/>
      <c r="AU34" s="46"/>
      <c r="AV34" s="46"/>
      <c r="AW34" s="46"/>
      <c r="AX34" s="36">
        <f t="shared" si="35"/>
        <v>0</v>
      </c>
      <c r="AY34" s="17" t="str">
        <f t="shared" si="20"/>
        <v> </v>
      </c>
      <c r="AZ34" s="47"/>
      <c r="BA34" s="46"/>
      <c r="BB34" s="12"/>
    </row>
    <row r="35" spans="1:54" ht="15.75" customHeight="1" hidden="1">
      <c r="A35" s="48"/>
      <c r="B35" s="40"/>
      <c r="C35" s="41"/>
      <c r="D35" s="15"/>
      <c r="E35" s="15"/>
      <c r="F35" s="15"/>
      <c r="G35" s="16">
        <f t="shared" si="23"/>
        <v>0</v>
      </c>
      <c r="H35" s="17" t="str">
        <f t="shared" si="21"/>
        <v> </v>
      </c>
      <c r="I35" s="17" t="str">
        <f t="shared" si="22"/>
        <v> </v>
      </c>
      <c r="J35" s="17" t="str">
        <f t="shared" si="14"/>
        <v> </v>
      </c>
      <c r="K35" s="17" t="str">
        <f t="shared" si="24"/>
        <v>49</v>
      </c>
      <c r="L35" s="17" t="str">
        <f t="shared" si="25"/>
        <v>49</v>
      </c>
      <c r="M35" s="17" t="str">
        <f t="shared" si="26"/>
        <v>49</v>
      </c>
      <c r="N35" s="46"/>
      <c r="O35" s="46"/>
      <c r="P35" s="46"/>
      <c r="Q35" s="46"/>
      <c r="R35" s="46"/>
      <c r="S35" s="46"/>
      <c r="T35" s="15"/>
      <c r="U35" s="15"/>
      <c r="V35" s="16">
        <f t="shared" si="27"/>
        <v>0</v>
      </c>
      <c r="W35" s="17" t="str">
        <f t="shared" si="5"/>
        <v> </v>
      </c>
      <c r="X35" s="17" t="str">
        <f t="shared" si="28"/>
        <v> </v>
      </c>
      <c r="Y35" s="17" t="str">
        <f t="shared" si="7"/>
        <v> </v>
      </c>
      <c r="Z35" s="17" t="str">
        <f t="shared" si="29"/>
        <v>49</v>
      </c>
      <c r="AA35" s="17" t="str">
        <f t="shared" si="30"/>
        <v>49</v>
      </c>
      <c r="AB35" s="17" t="str">
        <f t="shared" si="31"/>
        <v>49</v>
      </c>
      <c r="AC35" s="46"/>
      <c r="AD35" s="46"/>
      <c r="AE35" s="46"/>
      <c r="AF35" s="46"/>
      <c r="AG35" s="46"/>
      <c r="AH35" s="46"/>
      <c r="AI35" s="15"/>
      <c r="AJ35" s="18"/>
      <c r="AK35" s="19">
        <f t="shared" si="15"/>
        <v>0</v>
      </c>
      <c r="AL35" s="17" t="str">
        <f t="shared" si="16"/>
        <v> </v>
      </c>
      <c r="AM35" s="17" t="str">
        <f t="shared" si="17"/>
        <v> </v>
      </c>
      <c r="AN35" s="17" t="str">
        <f t="shared" si="18"/>
        <v> </v>
      </c>
      <c r="AO35" s="17" t="str">
        <f t="shared" si="32"/>
        <v>49</v>
      </c>
      <c r="AP35" s="17" t="str">
        <f t="shared" si="33"/>
        <v>49</v>
      </c>
      <c r="AQ35" s="17" t="str">
        <f t="shared" si="34"/>
        <v>49</v>
      </c>
      <c r="AR35" s="46"/>
      <c r="AS35" s="46"/>
      <c r="AT35" s="46"/>
      <c r="AU35" s="46"/>
      <c r="AV35" s="46"/>
      <c r="AW35" s="46"/>
      <c r="AX35" s="36">
        <f t="shared" si="35"/>
        <v>0</v>
      </c>
      <c r="AY35" s="17" t="str">
        <f t="shared" si="20"/>
        <v> </v>
      </c>
      <c r="AZ35" s="47"/>
      <c r="BA35" s="46"/>
      <c r="BB35" s="12"/>
    </row>
    <row r="36" spans="1:54" ht="15.75" customHeight="1" hidden="1">
      <c r="A36" s="48"/>
      <c r="B36" s="40"/>
      <c r="C36" s="41"/>
      <c r="D36" s="15"/>
      <c r="E36" s="15"/>
      <c r="F36" s="15"/>
      <c r="G36" s="16">
        <f t="shared" si="23"/>
        <v>0</v>
      </c>
      <c r="H36" s="17" t="str">
        <f t="shared" si="21"/>
        <v> </v>
      </c>
      <c r="I36" s="17" t="str">
        <f t="shared" si="22"/>
        <v> </v>
      </c>
      <c r="J36" s="17" t="str">
        <f t="shared" si="14"/>
        <v> </v>
      </c>
      <c r="K36" s="17" t="str">
        <f t="shared" si="24"/>
        <v>49</v>
      </c>
      <c r="L36" s="17" t="str">
        <f t="shared" si="25"/>
        <v>49</v>
      </c>
      <c r="M36" s="17" t="str">
        <f t="shared" si="26"/>
        <v>49</v>
      </c>
      <c r="N36" s="46"/>
      <c r="O36" s="46"/>
      <c r="P36" s="46"/>
      <c r="Q36" s="46"/>
      <c r="R36" s="46"/>
      <c r="S36" s="46"/>
      <c r="T36" s="15"/>
      <c r="U36" s="15"/>
      <c r="V36" s="16">
        <f t="shared" si="27"/>
        <v>0</v>
      </c>
      <c r="W36" s="17" t="str">
        <f t="shared" si="5"/>
        <v> </v>
      </c>
      <c r="X36" s="17" t="str">
        <f t="shared" si="28"/>
        <v> </v>
      </c>
      <c r="Y36" s="17" t="str">
        <f t="shared" si="7"/>
        <v> </v>
      </c>
      <c r="Z36" s="17" t="str">
        <f t="shared" si="29"/>
        <v>49</v>
      </c>
      <c r="AA36" s="17" t="str">
        <f t="shared" si="30"/>
        <v>49</v>
      </c>
      <c r="AB36" s="17" t="str">
        <f t="shared" si="31"/>
        <v>49</v>
      </c>
      <c r="AC36" s="46"/>
      <c r="AD36" s="46"/>
      <c r="AE36" s="46"/>
      <c r="AF36" s="46"/>
      <c r="AG36" s="46"/>
      <c r="AH36" s="46"/>
      <c r="AI36" s="15"/>
      <c r="AJ36" s="18"/>
      <c r="AK36" s="19">
        <f t="shared" si="15"/>
        <v>0</v>
      </c>
      <c r="AL36" s="17" t="str">
        <f t="shared" si="16"/>
        <v> </v>
      </c>
      <c r="AM36" s="17" t="str">
        <f t="shared" si="17"/>
        <v> </v>
      </c>
      <c r="AN36" s="17" t="str">
        <f t="shared" si="18"/>
        <v> </v>
      </c>
      <c r="AO36" s="17" t="str">
        <f t="shared" si="32"/>
        <v>49</v>
      </c>
      <c r="AP36" s="17" t="str">
        <f t="shared" si="33"/>
        <v>49</v>
      </c>
      <c r="AQ36" s="17" t="str">
        <f t="shared" si="34"/>
        <v>49</v>
      </c>
      <c r="AR36" s="46"/>
      <c r="AS36" s="46"/>
      <c r="AT36" s="46"/>
      <c r="AU36" s="46"/>
      <c r="AV36" s="46"/>
      <c r="AW36" s="46"/>
      <c r="AX36" s="36">
        <f t="shared" si="35"/>
        <v>0</v>
      </c>
      <c r="AY36" s="17" t="str">
        <f t="shared" si="20"/>
        <v> </v>
      </c>
      <c r="AZ36" s="47"/>
      <c r="BA36" s="46"/>
      <c r="BB36" s="12"/>
    </row>
    <row r="37" spans="1:54" ht="15.75" customHeight="1">
      <c r="A37" s="49" t="s">
        <v>122</v>
      </c>
      <c r="B37" s="40" t="s">
        <v>123</v>
      </c>
      <c r="C37" s="41" t="s">
        <v>124</v>
      </c>
      <c r="D37" s="15">
        <v>94</v>
      </c>
      <c r="E37" s="15">
        <v>84</v>
      </c>
      <c r="F37" s="15">
        <v>81</v>
      </c>
      <c r="G37" s="16">
        <f t="shared" si="23"/>
        <v>259</v>
      </c>
      <c r="H37" s="17">
        <f t="shared" si="21"/>
        <v>23</v>
      </c>
      <c r="I37" s="17">
        <f t="shared" si="22"/>
        <v>23</v>
      </c>
      <c r="J37" s="17">
        <f t="shared" si="14"/>
        <v>24</v>
      </c>
      <c r="K37" s="17" t="str">
        <f t="shared" si="24"/>
        <v> </v>
      </c>
      <c r="L37" s="17">
        <f t="shared" si="25"/>
        <v>24</v>
      </c>
      <c r="M37" s="17">
        <f t="shared" si="26"/>
        <v>24</v>
      </c>
      <c r="N37" s="46">
        <f>O37+P37+Q37+R37</f>
        <v>78</v>
      </c>
      <c r="O37" s="46">
        <f>IF(L37=" "," ",L37)</f>
        <v>24</v>
      </c>
      <c r="P37" s="46">
        <f>IF(L38=" "," ",L38)</f>
        <v>14</v>
      </c>
      <c r="Q37" s="46">
        <f>IF(L39=" "," ",L39)</f>
        <v>6</v>
      </c>
      <c r="R37" s="46">
        <f>IF(L40=" "," ",L40)</f>
        <v>34</v>
      </c>
      <c r="S37" s="46">
        <f>IF(N37=0," ",RANK(N37,N$9:N$80,1))</f>
        <v>5</v>
      </c>
      <c r="T37" s="15">
        <v>85</v>
      </c>
      <c r="U37" s="15">
        <v>81</v>
      </c>
      <c r="V37" s="16">
        <f t="shared" si="27"/>
        <v>166</v>
      </c>
      <c r="W37" s="17">
        <f t="shared" si="5"/>
        <v>17</v>
      </c>
      <c r="X37" s="17">
        <f t="shared" si="28"/>
        <v>17</v>
      </c>
      <c r="Y37" s="17">
        <f t="shared" si="7"/>
        <v>18</v>
      </c>
      <c r="Z37" s="17" t="str">
        <f t="shared" si="29"/>
        <v> </v>
      </c>
      <c r="AA37" s="17">
        <f t="shared" si="30"/>
        <v>18</v>
      </c>
      <c r="AB37" s="17">
        <f t="shared" si="31"/>
        <v>18</v>
      </c>
      <c r="AC37" s="46">
        <f>AD37+AE37+AF37+AG37</f>
        <v>70</v>
      </c>
      <c r="AD37" s="46">
        <f>IF(AA37=" "," ",AA37)</f>
        <v>18</v>
      </c>
      <c r="AE37" s="46">
        <f>IF(AA38=" "," ",AA38)</f>
        <v>6</v>
      </c>
      <c r="AF37" s="46">
        <f>IF(AA39=" "," ",AA39)</f>
        <v>20</v>
      </c>
      <c r="AG37" s="46">
        <f>IF(AA40=" "," ",AA40)</f>
        <v>26</v>
      </c>
      <c r="AH37" s="46">
        <f>IF(AC37=0," ",RANK(AC37,AC$9:AC$80,1))</f>
        <v>3</v>
      </c>
      <c r="AI37" s="15">
        <v>0</v>
      </c>
      <c r="AJ37" s="18">
        <v>14.63</v>
      </c>
      <c r="AK37" s="19">
        <f t="shared" si="15"/>
        <v>0</v>
      </c>
      <c r="AL37" s="17" t="str">
        <f t="shared" si="16"/>
        <v> </v>
      </c>
      <c r="AM37" s="17" t="str">
        <f t="shared" si="17"/>
        <v> </v>
      </c>
      <c r="AN37" s="17" t="str">
        <f t="shared" si="18"/>
        <v> </v>
      </c>
      <c r="AO37" s="17" t="str">
        <f t="shared" si="32"/>
        <v>49</v>
      </c>
      <c r="AP37" s="17" t="str">
        <f t="shared" si="33"/>
        <v>49</v>
      </c>
      <c r="AQ37" s="17" t="str">
        <f t="shared" si="34"/>
        <v>49</v>
      </c>
      <c r="AR37" s="46">
        <f>AS37+AT37+AU37+AV37</f>
        <v>92</v>
      </c>
      <c r="AS37" s="46" t="str">
        <f>IF(AP37=" "," ",AP37)</f>
        <v>49</v>
      </c>
      <c r="AT37" s="46">
        <f>IF(AP38=" "," ",AP38)</f>
        <v>7</v>
      </c>
      <c r="AU37" s="46">
        <f>IF(AP39=" "," ",AP39)</f>
        <v>10</v>
      </c>
      <c r="AV37" s="46">
        <f>IF(AP40=" "," ",AP40)</f>
        <v>26</v>
      </c>
      <c r="AW37" s="46">
        <f>IF(AR37=0," ",RANK(AR37,AR$9:AR$80,1))</f>
        <v>6</v>
      </c>
      <c r="AX37" s="36">
        <f t="shared" si="35"/>
        <v>425</v>
      </c>
      <c r="AY37" s="17">
        <f t="shared" si="20"/>
        <v>19</v>
      </c>
      <c r="AZ37" s="47">
        <f>N37+AC37+AR37</f>
        <v>240</v>
      </c>
      <c r="BA37" s="46">
        <f>IF(AZ37=0,0,RANK(AZ37,AZ$9:AZ$80,1))</f>
        <v>4</v>
      </c>
      <c r="BB37" s="12"/>
    </row>
    <row r="38" spans="1:54" ht="15.75" customHeight="1">
      <c r="A38" s="49"/>
      <c r="B38" s="40" t="s">
        <v>3</v>
      </c>
      <c r="C38" s="41" t="s">
        <v>5</v>
      </c>
      <c r="D38" s="15">
        <v>96</v>
      </c>
      <c r="E38" s="15">
        <v>96</v>
      </c>
      <c r="F38" s="15">
        <v>75</v>
      </c>
      <c r="G38" s="16">
        <f t="shared" si="23"/>
        <v>267</v>
      </c>
      <c r="H38" s="17">
        <f t="shared" si="21"/>
        <v>13</v>
      </c>
      <c r="I38" s="17">
        <f t="shared" si="22"/>
        <v>13</v>
      </c>
      <c r="J38" s="17">
        <f t="shared" si="14"/>
        <v>14</v>
      </c>
      <c r="K38" s="17" t="str">
        <f t="shared" si="24"/>
        <v> </v>
      </c>
      <c r="L38" s="17">
        <f t="shared" si="25"/>
        <v>14</v>
      </c>
      <c r="M38" s="17">
        <f t="shared" si="26"/>
        <v>14</v>
      </c>
      <c r="N38" s="46"/>
      <c r="O38" s="46"/>
      <c r="P38" s="46"/>
      <c r="Q38" s="46"/>
      <c r="R38" s="46"/>
      <c r="S38" s="46"/>
      <c r="T38" s="15">
        <v>89</v>
      </c>
      <c r="U38" s="15">
        <v>86</v>
      </c>
      <c r="V38" s="16">
        <f t="shared" si="27"/>
        <v>175</v>
      </c>
      <c r="W38" s="17">
        <f t="shared" si="5"/>
        <v>5</v>
      </c>
      <c r="X38" s="17">
        <f t="shared" si="28"/>
        <v>5</v>
      </c>
      <c r="Y38" s="17">
        <f t="shared" si="7"/>
        <v>6</v>
      </c>
      <c r="Z38" s="17" t="str">
        <f t="shared" si="29"/>
        <v> </v>
      </c>
      <c r="AA38" s="17">
        <f t="shared" si="30"/>
        <v>6</v>
      </c>
      <c r="AB38" s="17">
        <f t="shared" si="31"/>
        <v>6</v>
      </c>
      <c r="AC38" s="46"/>
      <c r="AD38" s="46"/>
      <c r="AE38" s="46"/>
      <c r="AF38" s="46"/>
      <c r="AG38" s="46"/>
      <c r="AH38" s="46"/>
      <c r="AI38" s="15">
        <v>45</v>
      </c>
      <c r="AJ38" s="18">
        <v>12.15</v>
      </c>
      <c r="AK38" s="19">
        <f t="shared" si="15"/>
        <v>3.7037037037037037</v>
      </c>
      <c r="AL38" s="17">
        <f t="shared" si="16"/>
        <v>6</v>
      </c>
      <c r="AM38" s="17">
        <f t="shared" si="17"/>
        <v>6</v>
      </c>
      <c r="AN38" s="17">
        <f t="shared" si="18"/>
        <v>7</v>
      </c>
      <c r="AO38" s="17" t="str">
        <f t="shared" si="32"/>
        <v> </v>
      </c>
      <c r="AP38" s="17">
        <f t="shared" si="33"/>
        <v>7</v>
      </c>
      <c r="AQ38" s="17">
        <f t="shared" si="34"/>
        <v>7</v>
      </c>
      <c r="AR38" s="46"/>
      <c r="AS38" s="46"/>
      <c r="AT38" s="46"/>
      <c r="AU38" s="46"/>
      <c r="AV38" s="46"/>
      <c r="AW38" s="46"/>
      <c r="AX38" s="36">
        <f t="shared" si="35"/>
        <v>445.7037037037037</v>
      </c>
      <c r="AY38" s="17">
        <f t="shared" si="20"/>
        <v>7</v>
      </c>
      <c r="AZ38" s="47"/>
      <c r="BA38" s="46"/>
      <c r="BB38" s="12"/>
    </row>
    <row r="39" spans="1:54" ht="15.75" customHeight="1">
      <c r="A39" s="49"/>
      <c r="B39" s="40" t="s">
        <v>4</v>
      </c>
      <c r="C39" s="41" t="s">
        <v>7</v>
      </c>
      <c r="D39" s="15">
        <v>93</v>
      </c>
      <c r="E39" s="15">
        <v>94</v>
      </c>
      <c r="F39" s="15">
        <v>85</v>
      </c>
      <c r="G39" s="16">
        <f t="shared" si="23"/>
        <v>272</v>
      </c>
      <c r="H39" s="17">
        <f t="shared" si="21"/>
        <v>5</v>
      </c>
      <c r="I39" s="17">
        <f t="shared" si="22"/>
        <v>5</v>
      </c>
      <c r="J39" s="17">
        <f t="shared" si="14"/>
        <v>6</v>
      </c>
      <c r="K39" s="17" t="str">
        <f t="shared" si="24"/>
        <v> </v>
      </c>
      <c r="L39" s="17">
        <f t="shared" si="25"/>
        <v>6</v>
      </c>
      <c r="M39" s="17">
        <f t="shared" si="26"/>
        <v>6</v>
      </c>
      <c r="N39" s="46"/>
      <c r="O39" s="46"/>
      <c r="P39" s="46"/>
      <c r="Q39" s="46"/>
      <c r="R39" s="46"/>
      <c r="S39" s="46"/>
      <c r="T39" s="15">
        <v>84</v>
      </c>
      <c r="U39" s="15">
        <v>81</v>
      </c>
      <c r="V39" s="16">
        <f t="shared" si="27"/>
        <v>165</v>
      </c>
      <c r="W39" s="17">
        <f t="shared" si="5"/>
        <v>19</v>
      </c>
      <c r="X39" s="17">
        <f t="shared" si="28"/>
        <v>19</v>
      </c>
      <c r="Y39" s="17">
        <f t="shared" si="7"/>
        <v>20</v>
      </c>
      <c r="Z39" s="17" t="str">
        <f t="shared" si="29"/>
        <v> </v>
      </c>
      <c r="AA39" s="17">
        <f t="shared" si="30"/>
        <v>20</v>
      </c>
      <c r="AB39" s="17">
        <f t="shared" si="31"/>
        <v>20</v>
      </c>
      <c r="AC39" s="46"/>
      <c r="AD39" s="46"/>
      <c r="AE39" s="46"/>
      <c r="AF39" s="46"/>
      <c r="AG39" s="46"/>
      <c r="AH39" s="46"/>
      <c r="AI39" s="15">
        <v>45</v>
      </c>
      <c r="AJ39" s="18">
        <v>13.12</v>
      </c>
      <c r="AK39" s="19">
        <f t="shared" si="15"/>
        <v>3.429878048780488</v>
      </c>
      <c r="AL39" s="17">
        <f t="shared" si="16"/>
        <v>9</v>
      </c>
      <c r="AM39" s="17">
        <f t="shared" si="17"/>
        <v>9</v>
      </c>
      <c r="AN39" s="17">
        <f t="shared" si="18"/>
        <v>10</v>
      </c>
      <c r="AO39" s="17" t="str">
        <f t="shared" si="32"/>
        <v> </v>
      </c>
      <c r="AP39" s="17">
        <f t="shared" si="33"/>
        <v>10</v>
      </c>
      <c r="AQ39" s="17">
        <f t="shared" si="34"/>
        <v>10</v>
      </c>
      <c r="AR39" s="46"/>
      <c r="AS39" s="46"/>
      <c r="AT39" s="46"/>
      <c r="AU39" s="46"/>
      <c r="AV39" s="46"/>
      <c r="AW39" s="46"/>
      <c r="AX39" s="36">
        <f t="shared" si="35"/>
        <v>440.4298780487805</v>
      </c>
      <c r="AY39" s="17">
        <f t="shared" si="20"/>
        <v>12</v>
      </c>
      <c r="AZ39" s="47"/>
      <c r="BA39" s="46"/>
      <c r="BB39" s="12"/>
    </row>
    <row r="40" spans="1:54" ht="15.75" customHeight="1">
      <c r="A40" s="49"/>
      <c r="B40" s="40" t="s">
        <v>20</v>
      </c>
      <c r="C40" s="41" t="s">
        <v>27</v>
      </c>
      <c r="D40" s="15">
        <v>74</v>
      </c>
      <c r="E40" s="15">
        <v>78</v>
      </c>
      <c r="F40" s="15">
        <v>83</v>
      </c>
      <c r="G40" s="16">
        <f t="shared" si="23"/>
        <v>235</v>
      </c>
      <c r="H40" s="17">
        <f t="shared" si="21"/>
        <v>33</v>
      </c>
      <c r="I40" s="17">
        <f t="shared" si="22"/>
        <v>33</v>
      </c>
      <c r="J40" s="17">
        <f t="shared" si="14"/>
        <v>34</v>
      </c>
      <c r="K40" s="17" t="str">
        <f t="shared" si="24"/>
        <v> </v>
      </c>
      <c r="L40" s="17">
        <f t="shared" si="25"/>
        <v>34</v>
      </c>
      <c r="M40" s="17">
        <f t="shared" si="26"/>
        <v>34</v>
      </c>
      <c r="N40" s="46"/>
      <c r="O40" s="46"/>
      <c r="P40" s="46"/>
      <c r="Q40" s="46"/>
      <c r="R40" s="46"/>
      <c r="S40" s="46"/>
      <c r="T40" s="15">
        <v>71</v>
      </c>
      <c r="U40" s="15">
        <v>84</v>
      </c>
      <c r="V40" s="16">
        <f t="shared" si="27"/>
        <v>155</v>
      </c>
      <c r="W40" s="17">
        <f t="shared" si="5"/>
        <v>25</v>
      </c>
      <c r="X40" s="17">
        <f t="shared" si="28"/>
        <v>25</v>
      </c>
      <c r="Y40" s="17">
        <f t="shared" si="7"/>
        <v>26</v>
      </c>
      <c r="Z40" s="17" t="str">
        <f t="shared" si="29"/>
        <v> </v>
      </c>
      <c r="AA40" s="17">
        <f t="shared" si="30"/>
        <v>26</v>
      </c>
      <c r="AB40" s="17">
        <f t="shared" si="31"/>
        <v>26</v>
      </c>
      <c r="AC40" s="46"/>
      <c r="AD40" s="46"/>
      <c r="AE40" s="46"/>
      <c r="AF40" s="46"/>
      <c r="AG40" s="46"/>
      <c r="AH40" s="46"/>
      <c r="AI40" s="15">
        <v>68</v>
      </c>
      <c r="AJ40" s="18">
        <v>36.2</v>
      </c>
      <c r="AK40" s="19">
        <f t="shared" si="15"/>
        <v>1.878453038674033</v>
      </c>
      <c r="AL40" s="17">
        <f t="shared" si="16"/>
        <v>25</v>
      </c>
      <c r="AM40" s="17">
        <f t="shared" si="17"/>
        <v>25</v>
      </c>
      <c r="AN40" s="17">
        <f t="shared" si="18"/>
        <v>26</v>
      </c>
      <c r="AO40" s="17" t="str">
        <f t="shared" si="32"/>
        <v> </v>
      </c>
      <c r="AP40" s="17">
        <f t="shared" si="33"/>
        <v>26</v>
      </c>
      <c r="AQ40" s="17">
        <f t="shared" si="34"/>
        <v>26</v>
      </c>
      <c r="AR40" s="46"/>
      <c r="AS40" s="46"/>
      <c r="AT40" s="46"/>
      <c r="AU40" s="46"/>
      <c r="AV40" s="46"/>
      <c r="AW40" s="46"/>
      <c r="AX40" s="36">
        <f t="shared" si="35"/>
        <v>391.878453038674</v>
      </c>
      <c r="AY40" s="17">
        <f t="shared" si="20"/>
        <v>30</v>
      </c>
      <c r="AZ40" s="47"/>
      <c r="BA40" s="46"/>
      <c r="BB40" s="12"/>
    </row>
    <row r="41" spans="1:54" ht="15.75" customHeight="1" hidden="1">
      <c r="A41" s="48" t="s">
        <v>81</v>
      </c>
      <c r="B41" s="40"/>
      <c r="C41" s="41"/>
      <c r="D41" s="15"/>
      <c r="E41" s="15"/>
      <c r="F41" s="15"/>
      <c r="G41" s="16">
        <f t="shared" si="23"/>
        <v>0</v>
      </c>
      <c r="H41" s="17" t="str">
        <f t="shared" si="21"/>
        <v> </v>
      </c>
      <c r="I41" s="17" t="str">
        <f t="shared" si="22"/>
        <v> </v>
      </c>
      <c r="J41" s="17" t="str">
        <f t="shared" si="14"/>
        <v> </v>
      </c>
      <c r="K41" s="17" t="str">
        <f t="shared" si="24"/>
        <v>49</v>
      </c>
      <c r="L41" s="17" t="str">
        <f t="shared" si="25"/>
        <v>49</v>
      </c>
      <c r="M41" s="17" t="str">
        <f t="shared" si="26"/>
        <v>49</v>
      </c>
      <c r="N41" s="46">
        <f>O41+P41+Q41+R41</f>
        <v>196</v>
      </c>
      <c r="O41" s="46" t="str">
        <f>IF(L41=" "," ",L41)</f>
        <v>49</v>
      </c>
      <c r="P41" s="46" t="str">
        <f>IF(L42=" "," ",L42)</f>
        <v>49</v>
      </c>
      <c r="Q41" s="46" t="str">
        <f>IF(L43=" "," ",L43)</f>
        <v>49</v>
      </c>
      <c r="R41" s="46" t="str">
        <f>IF(L44=" "," ",L44)</f>
        <v>49</v>
      </c>
      <c r="S41" s="46">
        <f>IF(N41=0," ",RANK(N41,N$9:N$80,1))</f>
        <v>15</v>
      </c>
      <c r="T41" s="15"/>
      <c r="U41" s="15"/>
      <c r="V41" s="16">
        <f t="shared" si="27"/>
        <v>0</v>
      </c>
      <c r="W41" s="17" t="str">
        <f t="shared" si="5"/>
        <v> </v>
      </c>
      <c r="X41" s="17" t="str">
        <f t="shared" si="28"/>
        <v> </v>
      </c>
      <c r="Y41" s="17" t="str">
        <f t="shared" si="7"/>
        <v> </v>
      </c>
      <c r="Z41" s="17" t="str">
        <f t="shared" si="29"/>
        <v>49</v>
      </c>
      <c r="AA41" s="17" t="str">
        <f t="shared" si="30"/>
        <v>49</v>
      </c>
      <c r="AB41" s="17" t="str">
        <f t="shared" si="31"/>
        <v>49</v>
      </c>
      <c r="AC41" s="46">
        <f>AD41+AE41+AF41+AG41</f>
        <v>196</v>
      </c>
      <c r="AD41" s="46" t="str">
        <f>IF(AA41=" "," ",AA41)</f>
        <v>49</v>
      </c>
      <c r="AE41" s="46" t="str">
        <f>IF(AA42=" "," ",AA42)</f>
        <v>49</v>
      </c>
      <c r="AF41" s="46" t="str">
        <f>IF(AA43=" "," ",AA43)</f>
        <v>49</v>
      </c>
      <c r="AG41" s="46" t="str">
        <f>IF(AA44=" "," ",AA44)</f>
        <v>49</v>
      </c>
      <c r="AH41" s="46">
        <f>IF(AC41=0," ",RANK(AC41,AC$9:AC$80,1))</f>
        <v>15</v>
      </c>
      <c r="AI41" s="15"/>
      <c r="AJ41" s="18"/>
      <c r="AK41" s="19">
        <f t="shared" si="15"/>
        <v>0</v>
      </c>
      <c r="AL41" s="17" t="str">
        <f t="shared" si="16"/>
        <v> </v>
      </c>
      <c r="AM41" s="17" t="str">
        <f t="shared" si="17"/>
        <v> </v>
      </c>
      <c r="AN41" s="17" t="str">
        <f t="shared" si="18"/>
        <v> </v>
      </c>
      <c r="AO41" s="17" t="str">
        <f t="shared" si="32"/>
        <v>49</v>
      </c>
      <c r="AP41" s="17" t="str">
        <f t="shared" si="33"/>
        <v>49</v>
      </c>
      <c r="AQ41" s="17" t="str">
        <f t="shared" si="34"/>
        <v>49</v>
      </c>
      <c r="AR41" s="46">
        <f>AS41+AT41+AU41+AV41</f>
        <v>196</v>
      </c>
      <c r="AS41" s="46" t="str">
        <f>IF(AP41=" "," ",AP41)</f>
        <v>49</v>
      </c>
      <c r="AT41" s="46" t="str">
        <f>IF(AP42=" "," ",AP42)</f>
        <v>49</v>
      </c>
      <c r="AU41" s="46" t="str">
        <f>IF(AP43=" "," ",AP43)</f>
        <v>49</v>
      </c>
      <c r="AV41" s="46" t="str">
        <f>IF(AP44=" "," ",AP44)</f>
        <v>49</v>
      </c>
      <c r="AW41" s="46">
        <f>IF(AR41=0," ",RANK(AR41,AR$9:AR$80,1))</f>
        <v>15</v>
      </c>
      <c r="AX41" s="36">
        <f t="shared" si="35"/>
        <v>0</v>
      </c>
      <c r="AY41" s="17" t="str">
        <f t="shared" si="20"/>
        <v> </v>
      </c>
      <c r="AZ41" s="47">
        <f>N41+AC41+AR41</f>
        <v>588</v>
      </c>
      <c r="BA41" s="46">
        <f>IF(AZ41=0,0,RANK(AZ41,AZ$9:AZ$80,1))</f>
        <v>15</v>
      </c>
      <c r="BB41" s="12"/>
    </row>
    <row r="42" spans="1:54" ht="15.75" customHeight="1" hidden="1">
      <c r="A42" s="48"/>
      <c r="B42" s="40"/>
      <c r="C42" s="41"/>
      <c r="D42" s="15"/>
      <c r="E42" s="15"/>
      <c r="F42" s="15"/>
      <c r="G42" s="16">
        <f t="shared" si="23"/>
        <v>0</v>
      </c>
      <c r="H42" s="17" t="str">
        <f t="shared" si="21"/>
        <v> </v>
      </c>
      <c r="I42" s="17" t="str">
        <f t="shared" si="22"/>
        <v> </v>
      </c>
      <c r="J42" s="17" t="str">
        <f t="shared" si="14"/>
        <v> </v>
      </c>
      <c r="K42" s="17" t="str">
        <f t="shared" si="24"/>
        <v>49</v>
      </c>
      <c r="L42" s="17" t="str">
        <f t="shared" si="25"/>
        <v>49</v>
      </c>
      <c r="M42" s="17" t="str">
        <f t="shared" si="26"/>
        <v>49</v>
      </c>
      <c r="N42" s="46"/>
      <c r="O42" s="46"/>
      <c r="P42" s="46"/>
      <c r="Q42" s="46"/>
      <c r="R42" s="46"/>
      <c r="S42" s="46"/>
      <c r="T42" s="15"/>
      <c r="U42" s="15"/>
      <c r="V42" s="16">
        <f t="shared" si="27"/>
        <v>0</v>
      </c>
      <c r="W42" s="17" t="str">
        <f t="shared" si="5"/>
        <v> </v>
      </c>
      <c r="X42" s="17" t="str">
        <f t="shared" si="28"/>
        <v> </v>
      </c>
      <c r="Y42" s="17" t="str">
        <f t="shared" si="7"/>
        <v> </v>
      </c>
      <c r="Z42" s="17" t="str">
        <f t="shared" si="29"/>
        <v>49</v>
      </c>
      <c r="AA42" s="17" t="str">
        <f t="shared" si="30"/>
        <v>49</v>
      </c>
      <c r="AB42" s="17" t="str">
        <f t="shared" si="31"/>
        <v>49</v>
      </c>
      <c r="AC42" s="46"/>
      <c r="AD42" s="46"/>
      <c r="AE42" s="46"/>
      <c r="AF42" s="46"/>
      <c r="AG42" s="46"/>
      <c r="AH42" s="46"/>
      <c r="AI42" s="15"/>
      <c r="AJ42" s="18"/>
      <c r="AK42" s="19">
        <f t="shared" si="15"/>
        <v>0</v>
      </c>
      <c r="AL42" s="17" t="str">
        <f t="shared" si="16"/>
        <v> </v>
      </c>
      <c r="AM42" s="17" t="str">
        <f t="shared" si="17"/>
        <v> </v>
      </c>
      <c r="AN42" s="17" t="str">
        <f t="shared" si="18"/>
        <v> </v>
      </c>
      <c r="AO42" s="17" t="str">
        <f t="shared" si="32"/>
        <v>49</v>
      </c>
      <c r="AP42" s="17" t="str">
        <f t="shared" si="33"/>
        <v>49</v>
      </c>
      <c r="AQ42" s="17" t="str">
        <f t="shared" si="34"/>
        <v>49</v>
      </c>
      <c r="AR42" s="46"/>
      <c r="AS42" s="46"/>
      <c r="AT42" s="46"/>
      <c r="AU42" s="46"/>
      <c r="AV42" s="46"/>
      <c r="AW42" s="46"/>
      <c r="AX42" s="36">
        <f t="shared" si="35"/>
        <v>0</v>
      </c>
      <c r="AY42" s="17" t="str">
        <f t="shared" si="20"/>
        <v> </v>
      </c>
      <c r="AZ42" s="47"/>
      <c r="BA42" s="46"/>
      <c r="BB42" s="12"/>
    </row>
    <row r="43" spans="1:54" ht="15.75" customHeight="1" hidden="1">
      <c r="A43" s="48"/>
      <c r="B43" s="40"/>
      <c r="C43" s="41"/>
      <c r="D43" s="15"/>
      <c r="E43" s="15"/>
      <c r="F43" s="15"/>
      <c r="G43" s="16">
        <f t="shared" si="23"/>
        <v>0</v>
      </c>
      <c r="H43" s="17" t="str">
        <f t="shared" si="21"/>
        <v> </v>
      </c>
      <c r="I43" s="17" t="str">
        <f t="shared" si="22"/>
        <v> </v>
      </c>
      <c r="J43" s="17" t="str">
        <f t="shared" si="14"/>
        <v> </v>
      </c>
      <c r="K43" s="17" t="str">
        <f t="shared" si="24"/>
        <v>49</v>
      </c>
      <c r="L43" s="17" t="str">
        <f t="shared" si="25"/>
        <v>49</v>
      </c>
      <c r="M43" s="17" t="str">
        <f t="shared" si="26"/>
        <v>49</v>
      </c>
      <c r="N43" s="46"/>
      <c r="O43" s="46"/>
      <c r="P43" s="46"/>
      <c r="Q43" s="46"/>
      <c r="R43" s="46"/>
      <c r="S43" s="46"/>
      <c r="T43" s="15"/>
      <c r="U43" s="15"/>
      <c r="V43" s="16">
        <f t="shared" si="27"/>
        <v>0</v>
      </c>
      <c r="W43" s="17" t="str">
        <f t="shared" si="5"/>
        <v> </v>
      </c>
      <c r="X43" s="17" t="str">
        <f t="shared" si="28"/>
        <v> </v>
      </c>
      <c r="Y43" s="17" t="str">
        <f t="shared" si="7"/>
        <v> </v>
      </c>
      <c r="Z43" s="17" t="str">
        <f t="shared" si="29"/>
        <v>49</v>
      </c>
      <c r="AA43" s="17" t="str">
        <f t="shared" si="30"/>
        <v>49</v>
      </c>
      <c r="AB43" s="17" t="str">
        <f t="shared" si="31"/>
        <v>49</v>
      </c>
      <c r="AC43" s="46"/>
      <c r="AD43" s="46"/>
      <c r="AE43" s="46"/>
      <c r="AF43" s="46"/>
      <c r="AG43" s="46"/>
      <c r="AH43" s="46"/>
      <c r="AI43" s="15"/>
      <c r="AJ43" s="18"/>
      <c r="AK43" s="19">
        <f t="shared" si="15"/>
        <v>0</v>
      </c>
      <c r="AL43" s="17" t="str">
        <f t="shared" si="16"/>
        <v> </v>
      </c>
      <c r="AM43" s="17" t="str">
        <f t="shared" si="17"/>
        <v> </v>
      </c>
      <c r="AN43" s="17" t="str">
        <f t="shared" si="18"/>
        <v> </v>
      </c>
      <c r="AO43" s="17" t="str">
        <f t="shared" si="32"/>
        <v>49</v>
      </c>
      <c r="AP43" s="17" t="str">
        <f t="shared" si="33"/>
        <v>49</v>
      </c>
      <c r="AQ43" s="17" t="str">
        <f t="shared" si="34"/>
        <v>49</v>
      </c>
      <c r="AR43" s="46"/>
      <c r="AS43" s="46"/>
      <c r="AT43" s="46"/>
      <c r="AU43" s="46"/>
      <c r="AV43" s="46"/>
      <c r="AW43" s="46"/>
      <c r="AX43" s="36">
        <f t="shared" si="35"/>
        <v>0</v>
      </c>
      <c r="AY43" s="17" t="str">
        <f t="shared" si="20"/>
        <v> </v>
      </c>
      <c r="AZ43" s="47"/>
      <c r="BA43" s="46"/>
      <c r="BB43" s="12"/>
    </row>
    <row r="44" spans="1:54" ht="15.75" customHeight="1" hidden="1">
      <c r="A44" s="48"/>
      <c r="B44" s="40"/>
      <c r="C44" s="41"/>
      <c r="D44" s="15"/>
      <c r="E44" s="15"/>
      <c r="F44" s="15"/>
      <c r="G44" s="16">
        <f t="shared" si="23"/>
        <v>0</v>
      </c>
      <c r="H44" s="17" t="str">
        <f t="shared" si="21"/>
        <v> </v>
      </c>
      <c r="I44" s="17" t="str">
        <f t="shared" si="22"/>
        <v> </v>
      </c>
      <c r="J44" s="17" t="str">
        <f t="shared" si="14"/>
        <v> </v>
      </c>
      <c r="K44" s="17" t="str">
        <f t="shared" si="24"/>
        <v>49</v>
      </c>
      <c r="L44" s="17" t="str">
        <f t="shared" si="25"/>
        <v>49</v>
      </c>
      <c r="M44" s="17" t="str">
        <f t="shared" si="26"/>
        <v>49</v>
      </c>
      <c r="N44" s="46"/>
      <c r="O44" s="46"/>
      <c r="P44" s="46"/>
      <c r="Q44" s="46"/>
      <c r="R44" s="46"/>
      <c r="S44" s="46"/>
      <c r="T44" s="15"/>
      <c r="U44" s="15"/>
      <c r="V44" s="16">
        <f t="shared" si="27"/>
        <v>0</v>
      </c>
      <c r="W44" s="17" t="str">
        <f t="shared" si="5"/>
        <v> </v>
      </c>
      <c r="X44" s="17" t="str">
        <f t="shared" si="28"/>
        <v> </v>
      </c>
      <c r="Y44" s="17" t="str">
        <f t="shared" si="7"/>
        <v> </v>
      </c>
      <c r="Z44" s="17" t="str">
        <f t="shared" si="29"/>
        <v>49</v>
      </c>
      <c r="AA44" s="17" t="str">
        <f t="shared" si="30"/>
        <v>49</v>
      </c>
      <c r="AB44" s="17" t="str">
        <f t="shared" si="31"/>
        <v>49</v>
      </c>
      <c r="AC44" s="46"/>
      <c r="AD44" s="46"/>
      <c r="AE44" s="46"/>
      <c r="AF44" s="46"/>
      <c r="AG44" s="46"/>
      <c r="AH44" s="46"/>
      <c r="AI44" s="15"/>
      <c r="AJ44" s="18"/>
      <c r="AK44" s="19">
        <f t="shared" si="15"/>
        <v>0</v>
      </c>
      <c r="AL44" s="17" t="str">
        <f t="shared" si="16"/>
        <v> </v>
      </c>
      <c r="AM44" s="17" t="str">
        <f t="shared" si="17"/>
        <v> </v>
      </c>
      <c r="AN44" s="17" t="str">
        <f t="shared" si="18"/>
        <v> </v>
      </c>
      <c r="AO44" s="17" t="str">
        <f t="shared" si="32"/>
        <v>49</v>
      </c>
      <c r="AP44" s="17" t="str">
        <f t="shared" si="33"/>
        <v>49</v>
      </c>
      <c r="AQ44" s="17" t="str">
        <f t="shared" si="34"/>
        <v>49</v>
      </c>
      <c r="AR44" s="46"/>
      <c r="AS44" s="46"/>
      <c r="AT44" s="46"/>
      <c r="AU44" s="46"/>
      <c r="AV44" s="46"/>
      <c r="AW44" s="46"/>
      <c r="AX44" s="36">
        <f t="shared" si="35"/>
        <v>0</v>
      </c>
      <c r="AY44" s="17" t="str">
        <f t="shared" si="20"/>
        <v> </v>
      </c>
      <c r="AZ44" s="47"/>
      <c r="BA44" s="46"/>
      <c r="BB44" s="12"/>
    </row>
    <row r="45" spans="1:54" ht="15.75" customHeight="1">
      <c r="A45" s="49" t="s">
        <v>148</v>
      </c>
      <c r="B45" s="40" t="s">
        <v>62</v>
      </c>
      <c r="C45" s="41" t="s">
        <v>63</v>
      </c>
      <c r="D45" s="15">
        <v>85</v>
      </c>
      <c r="E45" s="15">
        <v>91</v>
      </c>
      <c r="F45" s="15">
        <v>91</v>
      </c>
      <c r="G45" s="16">
        <f t="shared" si="23"/>
        <v>267</v>
      </c>
      <c r="H45" s="17">
        <f t="shared" si="21"/>
        <v>13</v>
      </c>
      <c r="I45" s="17">
        <f t="shared" si="22"/>
        <v>13</v>
      </c>
      <c r="J45" s="17">
        <f t="shared" si="14"/>
        <v>14</v>
      </c>
      <c r="K45" s="17" t="str">
        <f t="shared" si="24"/>
        <v> </v>
      </c>
      <c r="L45" s="17">
        <f t="shared" si="25"/>
        <v>14</v>
      </c>
      <c r="M45" s="17">
        <f t="shared" si="26"/>
        <v>14</v>
      </c>
      <c r="N45" s="46">
        <f>O45+P45+Q45+R45</f>
        <v>68</v>
      </c>
      <c r="O45" s="46">
        <f>IF(L45=" "," ",L45)</f>
        <v>14</v>
      </c>
      <c r="P45" s="46">
        <f>IF(L46=" "," ",L46)</f>
        <v>12</v>
      </c>
      <c r="Q45" s="46">
        <f>IF(L47=" "," ",L47)</f>
        <v>6</v>
      </c>
      <c r="R45" s="46">
        <f>IF(L48=" "," ",L48)</f>
        <v>36</v>
      </c>
      <c r="S45" s="46">
        <f>IF(N45=0," ",RANK(N45,N$9:N$80,1))</f>
        <v>3</v>
      </c>
      <c r="T45" s="15">
        <v>93</v>
      </c>
      <c r="U45" s="15">
        <v>96</v>
      </c>
      <c r="V45" s="16">
        <f t="shared" si="27"/>
        <v>189</v>
      </c>
      <c r="W45" s="17">
        <f t="shared" si="5"/>
        <v>2</v>
      </c>
      <c r="X45" s="17">
        <f t="shared" si="28"/>
        <v>2</v>
      </c>
      <c r="Y45" s="17">
        <f t="shared" si="7"/>
        <v>3</v>
      </c>
      <c r="Z45" s="17" t="str">
        <f t="shared" si="29"/>
        <v> </v>
      </c>
      <c r="AA45" s="17">
        <f t="shared" si="30"/>
        <v>2</v>
      </c>
      <c r="AB45" s="17">
        <f t="shared" si="31"/>
        <v>2</v>
      </c>
      <c r="AC45" s="46">
        <f>AD45+AE45+AF45+AG45</f>
        <v>48</v>
      </c>
      <c r="AD45" s="46">
        <f>IF(AA45=" "," ",AA45)</f>
        <v>2</v>
      </c>
      <c r="AE45" s="46" t="str">
        <f>IF(AA46=" "," ",AA46)</f>
        <v>0</v>
      </c>
      <c r="AF45" s="46">
        <f>IF(AA47=" "," ",AA47)</f>
        <v>24</v>
      </c>
      <c r="AG45" s="46">
        <f>IF(AA48=" "," ",AA48)</f>
        <v>22</v>
      </c>
      <c r="AH45" s="46">
        <f>IF(AC45=0," ",RANK(AC45,AC$9:AC$80,1))</f>
        <v>2</v>
      </c>
      <c r="AI45" s="15">
        <v>62</v>
      </c>
      <c r="AJ45" s="18">
        <v>13.52</v>
      </c>
      <c r="AK45" s="19">
        <f t="shared" si="15"/>
        <v>4.585798816568047</v>
      </c>
      <c r="AL45" s="17">
        <f t="shared" si="16"/>
        <v>2</v>
      </c>
      <c r="AM45" s="17">
        <f t="shared" si="17"/>
        <v>2</v>
      </c>
      <c r="AN45" s="17">
        <f t="shared" si="18"/>
        <v>3</v>
      </c>
      <c r="AO45" s="17" t="str">
        <f t="shared" si="32"/>
        <v> </v>
      </c>
      <c r="AP45" s="17">
        <f t="shared" si="33"/>
        <v>2</v>
      </c>
      <c r="AQ45" s="17">
        <f t="shared" si="34"/>
        <v>2</v>
      </c>
      <c r="AR45" s="46">
        <f>AS45+AT45+AU45+AV45</f>
        <v>35</v>
      </c>
      <c r="AS45" s="46">
        <f>IF(AP45=" "," ",AP45)</f>
        <v>2</v>
      </c>
      <c r="AT45" s="46" t="str">
        <f>IF(AP46=" "," ",AP46)</f>
        <v>0</v>
      </c>
      <c r="AU45" s="46">
        <f>IF(AP47=" "," ",AP47)</f>
        <v>22</v>
      </c>
      <c r="AV45" s="46">
        <f>IF(AP48=" "," ",AP48)</f>
        <v>11</v>
      </c>
      <c r="AW45" s="46">
        <f>IF(AR45=0," ",RANK(AR45,AR$9:AR$80,1))</f>
        <v>1</v>
      </c>
      <c r="AX45" s="36">
        <f t="shared" si="35"/>
        <v>460.58579881656806</v>
      </c>
      <c r="AY45" s="17">
        <f t="shared" si="20"/>
        <v>3</v>
      </c>
      <c r="AZ45" s="47">
        <f>N45+AC45+AR45</f>
        <v>151</v>
      </c>
      <c r="BA45" s="46">
        <f>IF(AZ45=0,0,RANK(AZ45,AZ$9:AZ$80,1))</f>
        <v>1</v>
      </c>
      <c r="BB45" s="12"/>
    </row>
    <row r="46" spans="1:54" ht="15.75" customHeight="1">
      <c r="A46" s="49"/>
      <c r="B46" s="40" t="s">
        <v>56</v>
      </c>
      <c r="C46" s="41" t="s">
        <v>79</v>
      </c>
      <c r="D46" s="15">
        <v>90</v>
      </c>
      <c r="E46" s="15">
        <v>88</v>
      </c>
      <c r="F46" s="15">
        <v>91</v>
      </c>
      <c r="G46" s="16">
        <f t="shared" si="23"/>
        <v>269</v>
      </c>
      <c r="H46" s="17">
        <f t="shared" si="21"/>
        <v>11</v>
      </c>
      <c r="I46" s="17">
        <f t="shared" si="22"/>
        <v>11</v>
      </c>
      <c r="J46" s="17">
        <f t="shared" si="14"/>
        <v>12</v>
      </c>
      <c r="K46" s="17" t="str">
        <f t="shared" si="24"/>
        <v> </v>
      </c>
      <c r="L46" s="17">
        <f t="shared" si="25"/>
        <v>12</v>
      </c>
      <c r="M46" s="17">
        <f t="shared" si="26"/>
        <v>12</v>
      </c>
      <c r="N46" s="46"/>
      <c r="O46" s="46"/>
      <c r="P46" s="46"/>
      <c r="Q46" s="46"/>
      <c r="R46" s="46"/>
      <c r="S46" s="46"/>
      <c r="T46" s="15">
        <v>97</v>
      </c>
      <c r="U46" s="15">
        <v>94</v>
      </c>
      <c r="V46" s="16">
        <f t="shared" si="27"/>
        <v>191</v>
      </c>
      <c r="W46" s="17">
        <f t="shared" si="5"/>
        <v>1</v>
      </c>
      <c r="X46" s="17" t="str">
        <f t="shared" si="28"/>
        <v>0</v>
      </c>
      <c r="Y46" s="17" t="str">
        <f t="shared" si="7"/>
        <v>0</v>
      </c>
      <c r="Z46" s="17" t="str">
        <f t="shared" si="29"/>
        <v> </v>
      </c>
      <c r="AA46" s="17" t="str">
        <f t="shared" si="30"/>
        <v>0</v>
      </c>
      <c r="AB46" s="17" t="str">
        <f t="shared" si="31"/>
        <v>0</v>
      </c>
      <c r="AC46" s="46"/>
      <c r="AD46" s="46"/>
      <c r="AE46" s="46"/>
      <c r="AF46" s="46"/>
      <c r="AG46" s="46"/>
      <c r="AH46" s="46"/>
      <c r="AI46" s="15">
        <v>74</v>
      </c>
      <c r="AJ46" s="18">
        <v>12.83</v>
      </c>
      <c r="AK46" s="19">
        <f t="shared" si="15"/>
        <v>5.767731878409976</v>
      </c>
      <c r="AL46" s="17">
        <f t="shared" si="16"/>
        <v>1</v>
      </c>
      <c r="AM46" s="17" t="str">
        <f t="shared" si="17"/>
        <v>0</v>
      </c>
      <c r="AN46" s="17" t="str">
        <f t="shared" si="18"/>
        <v>0</v>
      </c>
      <c r="AO46" s="17" t="str">
        <f t="shared" si="32"/>
        <v> </v>
      </c>
      <c r="AP46" s="17" t="str">
        <f t="shared" si="33"/>
        <v>0</v>
      </c>
      <c r="AQ46" s="17" t="str">
        <f t="shared" si="34"/>
        <v>0</v>
      </c>
      <c r="AR46" s="46"/>
      <c r="AS46" s="46"/>
      <c r="AT46" s="46"/>
      <c r="AU46" s="46"/>
      <c r="AV46" s="46"/>
      <c r="AW46" s="46"/>
      <c r="AX46" s="36">
        <f t="shared" si="35"/>
        <v>465.76773187840996</v>
      </c>
      <c r="AY46" s="17">
        <f t="shared" si="20"/>
        <v>2</v>
      </c>
      <c r="AZ46" s="47"/>
      <c r="BA46" s="46"/>
      <c r="BB46" s="12"/>
    </row>
    <row r="47" spans="1:54" ht="15.75" customHeight="1">
      <c r="A47" s="49"/>
      <c r="B47" s="40" t="s">
        <v>20</v>
      </c>
      <c r="C47" s="41" t="s">
        <v>54</v>
      </c>
      <c r="D47" s="15">
        <v>97</v>
      </c>
      <c r="E47" s="15">
        <v>96</v>
      </c>
      <c r="F47" s="15">
        <v>79</v>
      </c>
      <c r="G47" s="16">
        <f t="shared" si="23"/>
        <v>272</v>
      </c>
      <c r="H47" s="17">
        <f t="shared" si="21"/>
        <v>5</v>
      </c>
      <c r="I47" s="17">
        <f t="shared" si="22"/>
        <v>5</v>
      </c>
      <c r="J47" s="17">
        <f t="shared" si="14"/>
        <v>6</v>
      </c>
      <c r="K47" s="17" t="str">
        <f t="shared" si="24"/>
        <v> </v>
      </c>
      <c r="L47" s="17">
        <f t="shared" si="25"/>
        <v>6</v>
      </c>
      <c r="M47" s="17">
        <f t="shared" si="26"/>
        <v>6</v>
      </c>
      <c r="N47" s="46"/>
      <c r="O47" s="46"/>
      <c r="P47" s="46"/>
      <c r="Q47" s="46"/>
      <c r="R47" s="46"/>
      <c r="S47" s="46"/>
      <c r="T47" s="15">
        <v>80</v>
      </c>
      <c r="U47" s="15">
        <v>79</v>
      </c>
      <c r="V47" s="16">
        <f t="shared" si="27"/>
        <v>159</v>
      </c>
      <c r="W47" s="17">
        <f t="shared" si="5"/>
        <v>23</v>
      </c>
      <c r="X47" s="17">
        <f t="shared" si="28"/>
        <v>23</v>
      </c>
      <c r="Y47" s="17">
        <f t="shared" si="7"/>
        <v>24</v>
      </c>
      <c r="Z47" s="17" t="str">
        <f t="shared" si="29"/>
        <v> </v>
      </c>
      <c r="AA47" s="17">
        <f t="shared" si="30"/>
        <v>24</v>
      </c>
      <c r="AB47" s="17">
        <f t="shared" si="31"/>
        <v>24</v>
      </c>
      <c r="AC47" s="46"/>
      <c r="AD47" s="46"/>
      <c r="AE47" s="46"/>
      <c r="AF47" s="46"/>
      <c r="AG47" s="46"/>
      <c r="AH47" s="46"/>
      <c r="AI47" s="15">
        <v>51</v>
      </c>
      <c r="AJ47" s="18">
        <v>25.31</v>
      </c>
      <c r="AK47" s="19">
        <f t="shared" si="15"/>
        <v>2.0150138285262744</v>
      </c>
      <c r="AL47" s="17">
        <f t="shared" si="16"/>
        <v>21</v>
      </c>
      <c r="AM47" s="17">
        <f t="shared" si="17"/>
        <v>21</v>
      </c>
      <c r="AN47" s="17">
        <f t="shared" si="18"/>
        <v>22</v>
      </c>
      <c r="AO47" s="17" t="str">
        <f t="shared" si="32"/>
        <v> </v>
      </c>
      <c r="AP47" s="17">
        <f t="shared" si="33"/>
        <v>22</v>
      </c>
      <c r="AQ47" s="17">
        <f t="shared" si="34"/>
        <v>22</v>
      </c>
      <c r="AR47" s="46"/>
      <c r="AS47" s="46"/>
      <c r="AT47" s="46"/>
      <c r="AU47" s="46"/>
      <c r="AV47" s="46"/>
      <c r="AW47" s="46"/>
      <c r="AX47" s="36">
        <f t="shared" si="35"/>
        <v>433.01501382852626</v>
      </c>
      <c r="AY47" s="17">
        <f t="shared" si="20"/>
        <v>17</v>
      </c>
      <c r="AZ47" s="47"/>
      <c r="BA47" s="46"/>
      <c r="BB47" s="12"/>
    </row>
    <row r="48" spans="1:54" ht="15.75" customHeight="1">
      <c r="A48" s="49"/>
      <c r="B48" s="40" t="s">
        <v>149</v>
      </c>
      <c r="C48" s="41" t="s">
        <v>150</v>
      </c>
      <c r="D48" s="15">
        <v>91</v>
      </c>
      <c r="E48" s="15">
        <v>79</v>
      </c>
      <c r="F48" s="15">
        <v>63</v>
      </c>
      <c r="G48" s="16">
        <f t="shared" si="23"/>
        <v>233</v>
      </c>
      <c r="H48" s="17">
        <f t="shared" si="21"/>
        <v>35</v>
      </c>
      <c r="I48" s="17">
        <f t="shared" si="22"/>
        <v>35</v>
      </c>
      <c r="J48" s="17">
        <f t="shared" si="14"/>
        <v>36</v>
      </c>
      <c r="K48" s="17" t="str">
        <f t="shared" si="24"/>
        <v> </v>
      </c>
      <c r="L48" s="17">
        <f t="shared" si="25"/>
        <v>36</v>
      </c>
      <c r="M48" s="17">
        <f t="shared" si="26"/>
        <v>36</v>
      </c>
      <c r="N48" s="46"/>
      <c r="O48" s="46"/>
      <c r="P48" s="46"/>
      <c r="Q48" s="46"/>
      <c r="R48" s="46"/>
      <c r="S48" s="46"/>
      <c r="T48" s="15">
        <v>83</v>
      </c>
      <c r="U48" s="15">
        <v>81</v>
      </c>
      <c r="V48" s="16">
        <f t="shared" si="27"/>
        <v>164</v>
      </c>
      <c r="W48" s="17">
        <f t="shared" si="5"/>
        <v>21</v>
      </c>
      <c r="X48" s="17">
        <f t="shared" si="28"/>
        <v>21</v>
      </c>
      <c r="Y48" s="17">
        <f t="shared" si="7"/>
        <v>22</v>
      </c>
      <c r="Z48" s="17" t="str">
        <f t="shared" si="29"/>
        <v> </v>
      </c>
      <c r="AA48" s="17">
        <f t="shared" si="30"/>
        <v>22</v>
      </c>
      <c r="AB48" s="17">
        <f t="shared" si="31"/>
        <v>22</v>
      </c>
      <c r="AC48" s="46"/>
      <c r="AD48" s="46"/>
      <c r="AE48" s="46"/>
      <c r="AF48" s="46"/>
      <c r="AG48" s="46"/>
      <c r="AH48" s="46"/>
      <c r="AI48" s="15">
        <v>78</v>
      </c>
      <c r="AJ48" s="18">
        <v>23.23</v>
      </c>
      <c r="AK48" s="19">
        <f t="shared" si="15"/>
        <v>3.3577270770555314</v>
      </c>
      <c r="AL48" s="17">
        <f t="shared" si="16"/>
        <v>10</v>
      </c>
      <c r="AM48" s="17">
        <f t="shared" si="17"/>
        <v>10</v>
      </c>
      <c r="AN48" s="17">
        <f t="shared" si="18"/>
        <v>11</v>
      </c>
      <c r="AO48" s="17" t="str">
        <f t="shared" si="32"/>
        <v> </v>
      </c>
      <c r="AP48" s="17">
        <f t="shared" si="33"/>
        <v>11</v>
      </c>
      <c r="AQ48" s="17">
        <f t="shared" si="34"/>
        <v>11</v>
      </c>
      <c r="AR48" s="46"/>
      <c r="AS48" s="46"/>
      <c r="AT48" s="46"/>
      <c r="AU48" s="46"/>
      <c r="AV48" s="46"/>
      <c r="AW48" s="46"/>
      <c r="AX48" s="36">
        <f t="shared" si="35"/>
        <v>400.35772707705553</v>
      </c>
      <c r="AY48" s="17">
        <f t="shared" si="20"/>
        <v>26</v>
      </c>
      <c r="AZ48" s="47"/>
      <c r="BA48" s="46"/>
      <c r="BB48" s="12"/>
    </row>
    <row r="49" spans="1:54" ht="15.75" customHeight="1" hidden="1">
      <c r="A49" s="48" t="s">
        <v>82</v>
      </c>
      <c r="B49" s="40"/>
      <c r="C49" s="41"/>
      <c r="D49" s="15"/>
      <c r="E49" s="15"/>
      <c r="F49" s="15"/>
      <c r="G49" s="16">
        <f t="shared" si="23"/>
        <v>0</v>
      </c>
      <c r="H49" s="17" t="str">
        <f t="shared" si="21"/>
        <v> </v>
      </c>
      <c r="I49" s="17" t="str">
        <f t="shared" si="22"/>
        <v> </v>
      </c>
      <c r="J49" s="17" t="str">
        <f t="shared" si="14"/>
        <v> </v>
      </c>
      <c r="K49" s="17" t="str">
        <f t="shared" si="24"/>
        <v>49</v>
      </c>
      <c r="L49" s="17" t="str">
        <f t="shared" si="25"/>
        <v>49</v>
      </c>
      <c r="M49" s="17" t="str">
        <f t="shared" si="26"/>
        <v>49</v>
      </c>
      <c r="N49" s="46">
        <f>O49+P49+Q49+R49</f>
        <v>196</v>
      </c>
      <c r="O49" s="46" t="str">
        <f>IF(L49=" "," ",L49)</f>
        <v>49</v>
      </c>
      <c r="P49" s="46" t="str">
        <f>IF(L50=" "," ",L50)</f>
        <v>49</v>
      </c>
      <c r="Q49" s="46" t="str">
        <f>IF(L51=" "," ",L51)</f>
        <v>49</v>
      </c>
      <c r="R49" s="46" t="str">
        <f>IF(L52=" "," ",L52)</f>
        <v>49</v>
      </c>
      <c r="S49" s="46">
        <f>IF(N49=0," ",RANK(N49,N$9:N$80,1))</f>
        <v>15</v>
      </c>
      <c r="T49" s="15"/>
      <c r="U49" s="15"/>
      <c r="V49" s="16">
        <f t="shared" si="27"/>
        <v>0</v>
      </c>
      <c r="W49" s="17" t="str">
        <f t="shared" si="5"/>
        <v> </v>
      </c>
      <c r="X49" s="17" t="str">
        <f t="shared" si="28"/>
        <v> </v>
      </c>
      <c r="Y49" s="17" t="str">
        <f t="shared" si="7"/>
        <v> </v>
      </c>
      <c r="Z49" s="17" t="str">
        <f t="shared" si="29"/>
        <v>49</v>
      </c>
      <c r="AA49" s="17" t="str">
        <f t="shared" si="30"/>
        <v>49</v>
      </c>
      <c r="AB49" s="17" t="str">
        <f t="shared" si="31"/>
        <v>49</v>
      </c>
      <c r="AC49" s="46">
        <f>AD49+AE49+AF49+AG49</f>
        <v>196</v>
      </c>
      <c r="AD49" s="46" t="str">
        <f>IF(AA49=" "," ",AA49)</f>
        <v>49</v>
      </c>
      <c r="AE49" s="46" t="str">
        <f>IF(AA50=" "," ",AA50)</f>
        <v>49</v>
      </c>
      <c r="AF49" s="46" t="str">
        <f>IF(AA51=" "," ",AA51)</f>
        <v>49</v>
      </c>
      <c r="AG49" s="46" t="str">
        <f>IF(AA52=" "," ",AA52)</f>
        <v>49</v>
      </c>
      <c r="AH49" s="46">
        <f>IF(AC49=0," ",RANK(AC49,AC$9:AC$80,1))</f>
        <v>15</v>
      </c>
      <c r="AI49" s="15"/>
      <c r="AJ49" s="18"/>
      <c r="AK49" s="19">
        <f t="shared" si="15"/>
        <v>0</v>
      </c>
      <c r="AL49" s="17" t="str">
        <f t="shared" si="16"/>
        <v> </v>
      </c>
      <c r="AM49" s="17" t="str">
        <f t="shared" si="17"/>
        <v> </v>
      </c>
      <c r="AN49" s="17" t="str">
        <f t="shared" si="18"/>
        <v> </v>
      </c>
      <c r="AO49" s="17" t="str">
        <f t="shared" si="32"/>
        <v>49</v>
      </c>
      <c r="AP49" s="17" t="str">
        <f t="shared" si="33"/>
        <v>49</v>
      </c>
      <c r="AQ49" s="17" t="str">
        <f t="shared" si="34"/>
        <v>49</v>
      </c>
      <c r="AR49" s="46">
        <f>AS49+AT49+AU49+AV49</f>
        <v>196</v>
      </c>
      <c r="AS49" s="46" t="str">
        <f>IF(AP49=" "," ",AP49)</f>
        <v>49</v>
      </c>
      <c r="AT49" s="46" t="str">
        <f>IF(AP50=" "," ",AP50)</f>
        <v>49</v>
      </c>
      <c r="AU49" s="46" t="str">
        <f>IF(AP51=" "," ",AP51)</f>
        <v>49</v>
      </c>
      <c r="AV49" s="46" t="str">
        <f>IF(AP52=" "," ",AP52)</f>
        <v>49</v>
      </c>
      <c r="AW49" s="46">
        <f>IF(AR49=0," ",RANK(AR49,AR$9:AR$80,1))</f>
        <v>15</v>
      </c>
      <c r="AX49" s="36">
        <f t="shared" si="35"/>
        <v>0</v>
      </c>
      <c r="AY49" s="17" t="str">
        <f t="shared" si="20"/>
        <v> </v>
      </c>
      <c r="AZ49" s="47">
        <f>N49+AC49+AR49</f>
        <v>588</v>
      </c>
      <c r="BA49" s="46">
        <f>IF(AZ49=0,0,RANK(AZ49,AZ$9:AZ$80,1))</f>
        <v>15</v>
      </c>
      <c r="BB49" s="12"/>
    </row>
    <row r="50" spans="1:54" ht="15.75" customHeight="1" hidden="1">
      <c r="A50" s="48"/>
      <c r="B50" s="40"/>
      <c r="C50" s="41"/>
      <c r="D50" s="15"/>
      <c r="E50" s="15"/>
      <c r="F50" s="15"/>
      <c r="G50" s="16">
        <f t="shared" si="23"/>
        <v>0</v>
      </c>
      <c r="H50" s="17" t="str">
        <f t="shared" si="21"/>
        <v> </v>
      </c>
      <c r="I50" s="17" t="str">
        <f t="shared" si="22"/>
        <v> </v>
      </c>
      <c r="J50" s="17" t="str">
        <f t="shared" si="14"/>
        <v> </v>
      </c>
      <c r="K50" s="17" t="str">
        <f t="shared" si="24"/>
        <v>49</v>
      </c>
      <c r="L50" s="17" t="str">
        <f t="shared" si="25"/>
        <v>49</v>
      </c>
      <c r="M50" s="17" t="str">
        <f t="shared" si="26"/>
        <v>49</v>
      </c>
      <c r="N50" s="46"/>
      <c r="O50" s="46"/>
      <c r="P50" s="46"/>
      <c r="Q50" s="46"/>
      <c r="R50" s="46"/>
      <c r="S50" s="46"/>
      <c r="T50" s="15"/>
      <c r="U50" s="15"/>
      <c r="V50" s="16">
        <f t="shared" si="27"/>
        <v>0</v>
      </c>
      <c r="W50" s="17" t="str">
        <f t="shared" si="5"/>
        <v> </v>
      </c>
      <c r="X50" s="17" t="str">
        <f t="shared" si="28"/>
        <v> </v>
      </c>
      <c r="Y50" s="17" t="str">
        <f t="shared" si="7"/>
        <v> </v>
      </c>
      <c r="Z50" s="17" t="str">
        <f t="shared" si="29"/>
        <v>49</v>
      </c>
      <c r="AA50" s="17" t="str">
        <f t="shared" si="30"/>
        <v>49</v>
      </c>
      <c r="AB50" s="17" t="str">
        <f t="shared" si="31"/>
        <v>49</v>
      </c>
      <c r="AC50" s="46"/>
      <c r="AD50" s="46"/>
      <c r="AE50" s="46"/>
      <c r="AF50" s="46"/>
      <c r="AG50" s="46"/>
      <c r="AH50" s="46"/>
      <c r="AI50" s="15"/>
      <c r="AJ50" s="18"/>
      <c r="AK50" s="19">
        <f t="shared" si="15"/>
        <v>0</v>
      </c>
      <c r="AL50" s="17" t="str">
        <f t="shared" si="16"/>
        <v> </v>
      </c>
      <c r="AM50" s="17" t="str">
        <f t="shared" si="17"/>
        <v> </v>
      </c>
      <c r="AN50" s="17" t="str">
        <f t="shared" si="18"/>
        <v> </v>
      </c>
      <c r="AO50" s="17" t="str">
        <f t="shared" si="32"/>
        <v>49</v>
      </c>
      <c r="AP50" s="17" t="str">
        <f t="shared" si="33"/>
        <v>49</v>
      </c>
      <c r="AQ50" s="17" t="str">
        <f t="shared" si="34"/>
        <v>49</v>
      </c>
      <c r="AR50" s="46"/>
      <c r="AS50" s="46"/>
      <c r="AT50" s="46"/>
      <c r="AU50" s="46"/>
      <c r="AV50" s="46"/>
      <c r="AW50" s="46"/>
      <c r="AX50" s="36">
        <f t="shared" si="35"/>
        <v>0</v>
      </c>
      <c r="AY50" s="17" t="str">
        <f t="shared" si="20"/>
        <v> </v>
      </c>
      <c r="AZ50" s="47"/>
      <c r="BA50" s="46"/>
      <c r="BB50" s="12"/>
    </row>
    <row r="51" spans="1:54" ht="15.75" customHeight="1" hidden="1">
      <c r="A51" s="48"/>
      <c r="B51" s="40"/>
      <c r="C51" s="41"/>
      <c r="D51" s="15"/>
      <c r="E51" s="15"/>
      <c r="F51" s="15"/>
      <c r="G51" s="16">
        <f t="shared" si="23"/>
        <v>0</v>
      </c>
      <c r="H51" s="17" t="str">
        <f t="shared" si="21"/>
        <v> </v>
      </c>
      <c r="I51" s="17" t="str">
        <f t="shared" si="22"/>
        <v> </v>
      </c>
      <c r="J51" s="17" t="str">
        <f t="shared" si="14"/>
        <v> </v>
      </c>
      <c r="K51" s="17" t="str">
        <f t="shared" si="24"/>
        <v>49</v>
      </c>
      <c r="L51" s="17" t="str">
        <f t="shared" si="25"/>
        <v>49</v>
      </c>
      <c r="M51" s="17" t="str">
        <f t="shared" si="26"/>
        <v>49</v>
      </c>
      <c r="N51" s="46"/>
      <c r="O51" s="46"/>
      <c r="P51" s="46"/>
      <c r="Q51" s="46"/>
      <c r="R51" s="46"/>
      <c r="S51" s="46"/>
      <c r="T51" s="15"/>
      <c r="U51" s="15"/>
      <c r="V51" s="16">
        <f t="shared" si="27"/>
        <v>0</v>
      </c>
      <c r="W51" s="17" t="str">
        <f t="shared" si="5"/>
        <v> </v>
      </c>
      <c r="X51" s="17" t="str">
        <f t="shared" si="28"/>
        <v> </v>
      </c>
      <c r="Y51" s="17" t="str">
        <f t="shared" si="7"/>
        <v> </v>
      </c>
      <c r="Z51" s="17" t="str">
        <f t="shared" si="29"/>
        <v>49</v>
      </c>
      <c r="AA51" s="17" t="str">
        <f t="shared" si="30"/>
        <v>49</v>
      </c>
      <c r="AB51" s="17" t="str">
        <f t="shared" si="31"/>
        <v>49</v>
      </c>
      <c r="AC51" s="46"/>
      <c r="AD51" s="46"/>
      <c r="AE51" s="46"/>
      <c r="AF51" s="46"/>
      <c r="AG51" s="46"/>
      <c r="AH51" s="46"/>
      <c r="AI51" s="15"/>
      <c r="AJ51" s="18"/>
      <c r="AK51" s="19">
        <f t="shared" si="15"/>
        <v>0</v>
      </c>
      <c r="AL51" s="17" t="str">
        <f t="shared" si="16"/>
        <v> </v>
      </c>
      <c r="AM51" s="17" t="str">
        <f t="shared" si="17"/>
        <v> </v>
      </c>
      <c r="AN51" s="17" t="str">
        <f t="shared" si="18"/>
        <v> </v>
      </c>
      <c r="AO51" s="17" t="str">
        <f t="shared" si="32"/>
        <v>49</v>
      </c>
      <c r="AP51" s="17" t="str">
        <f t="shared" si="33"/>
        <v>49</v>
      </c>
      <c r="AQ51" s="17" t="str">
        <f t="shared" si="34"/>
        <v>49</v>
      </c>
      <c r="AR51" s="46"/>
      <c r="AS51" s="46"/>
      <c r="AT51" s="46"/>
      <c r="AU51" s="46"/>
      <c r="AV51" s="46"/>
      <c r="AW51" s="46"/>
      <c r="AX51" s="36">
        <f t="shared" si="35"/>
        <v>0</v>
      </c>
      <c r="AY51" s="17" t="str">
        <f t="shared" si="20"/>
        <v> </v>
      </c>
      <c r="AZ51" s="47"/>
      <c r="BA51" s="46"/>
      <c r="BB51" s="12"/>
    </row>
    <row r="52" spans="1:54" ht="15.75" customHeight="1" hidden="1">
      <c r="A52" s="48"/>
      <c r="B52" s="40"/>
      <c r="C52" s="41"/>
      <c r="D52" s="15"/>
      <c r="E52" s="15"/>
      <c r="F52" s="15"/>
      <c r="G52" s="16">
        <f t="shared" si="23"/>
        <v>0</v>
      </c>
      <c r="H52" s="17" t="str">
        <f t="shared" si="21"/>
        <v> </v>
      </c>
      <c r="I52" s="17" t="str">
        <f t="shared" si="22"/>
        <v> </v>
      </c>
      <c r="J52" s="17" t="str">
        <f t="shared" si="14"/>
        <v> </v>
      </c>
      <c r="K52" s="17" t="str">
        <f t="shared" si="24"/>
        <v>49</v>
      </c>
      <c r="L52" s="17" t="str">
        <f t="shared" si="25"/>
        <v>49</v>
      </c>
      <c r="M52" s="17" t="str">
        <f t="shared" si="26"/>
        <v>49</v>
      </c>
      <c r="N52" s="46"/>
      <c r="O52" s="46"/>
      <c r="P52" s="46"/>
      <c r="Q52" s="46"/>
      <c r="R52" s="46"/>
      <c r="S52" s="46"/>
      <c r="T52" s="15"/>
      <c r="U52" s="15"/>
      <c r="V52" s="16">
        <f t="shared" si="27"/>
        <v>0</v>
      </c>
      <c r="W52" s="17" t="str">
        <f t="shared" si="5"/>
        <v> </v>
      </c>
      <c r="X52" s="17" t="str">
        <f t="shared" si="28"/>
        <v> </v>
      </c>
      <c r="Y52" s="17" t="str">
        <f t="shared" si="7"/>
        <v> </v>
      </c>
      <c r="Z52" s="17" t="str">
        <f t="shared" si="29"/>
        <v>49</v>
      </c>
      <c r="AA52" s="17" t="str">
        <f t="shared" si="30"/>
        <v>49</v>
      </c>
      <c r="AB52" s="17" t="str">
        <f t="shared" si="31"/>
        <v>49</v>
      </c>
      <c r="AC52" s="46"/>
      <c r="AD52" s="46"/>
      <c r="AE52" s="46"/>
      <c r="AF52" s="46"/>
      <c r="AG52" s="46"/>
      <c r="AH52" s="46"/>
      <c r="AI52" s="15"/>
      <c r="AJ52" s="18"/>
      <c r="AK52" s="19">
        <f t="shared" si="15"/>
        <v>0</v>
      </c>
      <c r="AL52" s="17" t="str">
        <f t="shared" si="16"/>
        <v> </v>
      </c>
      <c r="AM52" s="17" t="str">
        <f t="shared" si="17"/>
        <v> </v>
      </c>
      <c r="AN52" s="17" t="str">
        <f t="shared" si="18"/>
        <v> </v>
      </c>
      <c r="AO52" s="17" t="str">
        <f t="shared" si="32"/>
        <v>49</v>
      </c>
      <c r="AP52" s="17" t="str">
        <f t="shared" si="33"/>
        <v>49</v>
      </c>
      <c r="AQ52" s="17" t="str">
        <f t="shared" si="34"/>
        <v>49</v>
      </c>
      <c r="AR52" s="46"/>
      <c r="AS52" s="46"/>
      <c r="AT52" s="46"/>
      <c r="AU52" s="46"/>
      <c r="AV52" s="46"/>
      <c r="AW52" s="46"/>
      <c r="AX52" s="36">
        <f t="shared" si="35"/>
        <v>0</v>
      </c>
      <c r="AY52" s="17" t="str">
        <f t="shared" si="20"/>
        <v> </v>
      </c>
      <c r="AZ52" s="47"/>
      <c r="BA52" s="46"/>
      <c r="BB52" s="12"/>
    </row>
    <row r="53" spans="1:54" ht="15.75" customHeight="1">
      <c r="A53" s="49" t="s">
        <v>138</v>
      </c>
      <c r="B53" s="40" t="s">
        <v>139</v>
      </c>
      <c r="C53" s="41" t="s">
        <v>140</v>
      </c>
      <c r="D53" s="15">
        <v>94</v>
      </c>
      <c r="E53" s="15">
        <v>82</v>
      </c>
      <c r="F53" s="15">
        <v>90</v>
      </c>
      <c r="G53" s="16">
        <f t="shared" si="23"/>
        <v>266</v>
      </c>
      <c r="H53" s="17">
        <f t="shared" si="21"/>
        <v>15</v>
      </c>
      <c r="I53" s="17">
        <f t="shared" si="22"/>
        <v>15</v>
      </c>
      <c r="J53" s="17">
        <f t="shared" si="14"/>
        <v>16</v>
      </c>
      <c r="K53" s="17" t="str">
        <f t="shared" si="24"/>
        <v> </v>
      </c>
      <c r="L53" s="17">
        <f t="shared" si="25"/>
        <v>16</v>
      </c>
      <c r="M53" s="17">
        <f t="shared" si="26"/>
        <v>16</v>
      </c>
      <c r="N53" s="46">
        <f>O53+P53+Q53+R53</f>
        <v>68</v>
      </c>
      <c r="O53" s="46">
        <f>IF(L53=" "," ",L53)</f>
        <v>16</v>
      </c>
      <c r="P53" s="46">
        <f>IF(L54=" "," ",L54)</f>
        <v>20</v>
      </c>
      <c r="Q53" s="46">
        <f>IF(L55=" "," ",L55)</f>
        <v>22</v>
      </c>
      <c r="R53" s="46">
        <f>IF(L56=" "," ",L56)</f>
        <v>10</v>
      </c>
      <c r="S53" s="46">
        <f>IF(N53=0," ",RANK(N53,N$9:N$80,1))</f>
        <v>3</v>
      </c>
      <c r="T53" s="15">
        <v>85</v>
      </c>
      <c r="U53" s="15">
        <v>87</v>
      </c>
      <c r="V53" s="16">
        <f t="shared" si="27"/>
        <v>172</v>
      </c>
      <c r="W53" s="17">
        <f t="shared" si="5"/>
        <v>9</v>
      </c>
      <c r="X53" s="17">
        <f t="shared" si="28"/>
        <v>9</v>
      </c>
      <c r="Y53" s="17">
        <f t="shared" si="7"/>
        <v>10</v>
      </c>
      <c r="Z53" s="17" t="str">
        <f t="shared" si="29"/>
        <v> </v>
      </c>
      <c r="AA53" s="17">
        <f t="shared" si="30"/>
        <v>10</v>
      </c>
      <c r="AB53" s="17">
        <f t="shared" si="31"/>
        <v>10</v>
      </c>
      <c r="AC53" s="46">
        <f>AD53+AE53+AF53+AG53</f>
        <v>46</v>
      </c>
      <c r="AD53" s="46">
        <f>IF(AA53=" "," ",AA53)</f>
        <v>10</v>
      </c>
      <c r="AE53" s="46">
        <f>IF(AA54=" "," ",AA54)</f>
        <v>11</v>
      </c>
      <c r="AF53" s="46">
        <f>IF(AA55=" "," ",AA55)</f>
        <v>17</v>
      </c>
      <c r="AG53" s="46">
        <f>IF(AA56=" "," ",AA56)</f>
        <v>8</v>
      </c>
      <c r="AH53" s="46">
        <f>IF(AC53=0," ",RANK(AC53,AC$9:AC$80,1))</f>
        <v>1</v>
      </c>
      <c r="AI53" s="15">
        <v>66</v>
      </c>
      <c r="AJ53" s="18">
        <v>19.14</v>
      </c>
      <c r="AK53" s="19">
        <f t="shared" si="15"/>
        <v>3.4482758620689653</v>
      </c>
      <c r="AL53" s="17">
        <f t="shared" si="16"/>
        <v>8</v>
      </c>
      <c r="AM53" s="17">
        <f t="shared" si="17"/>
        <v>8</v>
      </c>
      <c r="AN53" s="17">
        <f t="shared" si="18"/>
        <v>9</v>
      </c>
      <c r="AO53" s="17" t="str">
        <f t="shared" si="32"/>
        <v> </v>
      </c>
      <c r="AP53" s="17">
        <f t="shared" si="33"/>
        <v>9</v>
      </c>
      <c r="AQ53" s="17">
        <f t="shared" si="34"/>
        <v>9</v>
      </c>
      <c r="AR53" s="46">
        <f>AS53+AT53+AU53+AV53</f>
        <v>76</v>
      </c>
      <c r="AS53" s="46">
        <f>IF(AP53=" "," ",AP53)</f>
        <v>9</v>
      </c>
      <c r="AT53" s="46">
        <f>IF(AP54=" "," ",AP54)</f>
        <v>38</v>
      </c>
      <c r="AU53" s="46">
        <f>IF(AP55=" "," ",AP55)</f>
        <v>17</v>
      </c>
      <c r="AV53" s="46">
        <f>IF(AP56=" "," ",AP56)</f>
        <v>12</v>
      </c>
      <c r="AW53" s="46">
        <f>IF(AR53=0," ",RANK(AR53,AR$9:AR$80,1))</f>
        <v>4</v>
      </c>
      <c r="AX53" s="36">
        <f t="shared" si="35"/>
        <v>441.44827586206895</v>
      </c>
      <c r="AY53" s="17">
        <f t="shared" si="20"/>
        <v>11</v>
      </c>
      <c r="AZ53" s="47">
        <f>N53+AC53+AR53</f>
        <v>190</v>
      </c>
      <c r="BA53" s="46">
        <f>IF(AZ53=0,0,RANK(AZ53,AZ$9:AZ$80,1))</f>
        <v>2</v>
      </c>
      <c r="BB53" s="12"/>
    </row>
    <row r="54" spans="1:54" ht="15.75" customHeight="1">
      <c r="A54" s="49"/>
      <c r="B54" s="40" t="s">
        <v>10</v>
      </c>
      <c r="C54" s="41" t="s">
        <v>141</v>
      </c>
      <c r="D54" s="15">
        <v>89</v>
      </c>
      <c r="E54" s="15">
        <v>90</v>
      </c>
      <c r="F54" s="15">
        <v>84</v>
      </c>
      <c r="G54" s="16">
        <f t="shared" si="23"/>
        <v>263</v>
      </c>
      <c r="H54" s="17">
        <f t="shared" si="21"/>
        <v>19</v>
      </c>
      <c r="I54" s="17">
        <f t="shared" si="22"/>
        <v>19</v>
      </c>
      <c r="J54" s="17">
        <f t="shared" si="14"/>
        <v>20</v>
      </c>
      <c r="K54" s="17" t="str">
        <f t="shared" si="24"/>
        <v> </v>
      </c>
      <c r="L54" s="17">
        <f t="shared" si="25"/>
        <v>20</v>
      </c>
      <c r="M54" s="17">
        <f t="shared" si="26"/>
        <v>20</v>
      </c>
      <c r="N54" s="46"/>
      <c r="O54" s="46"/>
      <c r="P54" s="46"/>
      <c r="Q54" s="46"/>
      <c r="R54" s="46"/>
      <c r="S54" s="46"/>
      <c r="T54" s="15">
        <v>80</v>
      </c>
      <c r="U54" s="15">
        <v>91</v>
      </c>
      <c r="V54" s="16">
        <f t="shared" si="27"/>
        <v>171</v>
      </c>
      <c r="W54" s="17">
        <f t="shared" si="5"/>
        <v>10</v>
      </c>
      <c r="X54" s="17">
        <f t="shared" si="28"/>
        <v>10</v>
      </c>
      <c r="Y54" s="17">
        <f t="shared" si="7"/>
        <v>11</v>
      </c>
      <c r="Z54" s="17" t="str">
        <f t="shared" si="29"/>
        <v> </v>
      </c>
      <c r="AA54" s="17">
        <f t="shared" si="30"/>
        <v>11</v>
      </c>
      <c r="AB54" s="17">
        <f t="shared" si="31"/>
        <v>11</v>
      </c>
      <c r="AC54" s="46"/>
      <c r="AD54" s="46"/>
      <c r="AE54" s="46"/>
      <c r="AF54" s="46"/>
      <c r="AG54" s="46"/>
      <c r="AH54" s="46"/>
      <c r="AI54" s="15">
        <v>20</v>
      </c>
      <c r="AJ54" s="18">
        <v>23.99</v>
      </c>
      <c r="AK54" s="19">
        <f t="shared" si="15"/>
        <v>0.8336807002917883</v>
      </c>
      <c r="AL54" s="17">
        <f t="shared" si="16"/>
        <v>37</v>
      </c>
      <c r="AM54" s="17">
        <f t="shared" si="17"/>
        <v>37</v>
      </c>
      <c r="AN54" s="17">
        <f t="shared" si="18"/>
        <v>38</v>
      </c>
      <c r="AO54" s="17" t="str">
        <f t="shared" si="32"/>
        <v> </v>
      </c>
      <c r="AP54" s="17">
        <f t="shared" si="33"/>
        <v>38</v>
      </c>
      <c r="AQ54" s="17">
        <f t="shared" si="34"/>
        <v>38</v>
      </c>
      <c r="AR54" s="46"/>
      <c r="AS54" s="46"/>
      <c r="AT54" s="46"/>
      <c r="AU54" s="46"/>
      <c r="AV54" s="46"/>
      <c r="AW54" s="46"/>
      <c r="AX54" s="36">
        <f t="shared" si="35"/>
        <v>434.8336807002918</v>
      </c>
      <c r="AY54" s="17">
        <f t="shared" si="20"/>
        <v>15</v>
      </c>
      <c r="AZ54" s="47"/>
      <c r="BA54" s="46"/>
      <c r="BB54" s="12"/>
    </row>
    <row r="55" spans="1:54" ht="15.75" customHeight="1">
      <c r="A55" s="49"/>
      <c r="B55" s="40" t="s">
        <v>21</v>
      </c>
      <c r="C55" s="41" t="s">
        <v>55</v>
      </c>
      <c r="D55" s="15">
        <v>90</v>
      </c>
      <c r="E55" s="15">
        <v>89</v>
      </c>
      <c r="F55" s="15">
        <v>83</v>
      </c>
      <c r="G55" s="16">
        <f t="shared" si="23"/>
        <v>262</v>
      </c>
      <c r="H55" s="17">
        <f t="shared" si="21"/>
        <v>21</v>
      </c>
      <c r="I55" s="17">
        <f t="shared" si="22"/>
        <v>21</v>
      </c>
      <c r="J55" s="17">
        <f t="shared" si="14"/>
        <v>22</v>
      </c>
      <c r="K55" s="17" t="str">
        <f t="shared" si="24"/>
        <v> </v>
      </c>
      <c r="L55" s="17">
        <f t="shared" si="25"/>
        <v>22</v>
      </c>
      <c r="M55" s="17">
        <f t="shared" si="26"/>
        <v>22</v>
      </c>
      <c r="N55" s="46"/>
      <c r="O55" s="46"/>
      <c r="P55" s="46"/>
      <c r="Q55" s="46"/>
      <c r="R55" s="46"/>
      <c r="S55" s="46"/>
      <c r="T55" s="15">
        <v>85</v>
      </c>
      <c r="U55" s="15">
        <v>82</v>
      </c>
      <c r="V55" s="16">
        <f t="shared" si="27"/>
        <v>167</v>
      </c>
      <c r="W55" s="17">
        <f t="shared" si="5"/>
        <v>16</v>
      </c>
      <c r="X55" s="17">
        <f t="shared" si="28"/>
        <v>16</v>
      </c>
      <c r="Y55" s="17">
        <f t="shared" si="7"/>
        <v>17</v>
      </c>
      <c r="Z55" s="17" t="str">
        <f t="shared" si="29"/>
        <v> </v>
      </c>
      <c r="AA55" s="17">
        <f t="shared" si="30"/>
        <v>17</v>
      </c>
      <c r="AB55" s="17">
        <f t="shared" si="31"/>
        <v>17</v>
      </c>
      <c r="AC55" s="46"/>
      <c r="AD55" s="46"/>
      <c r="AE55" s="46"/>
      <c r="AF55" s="46"/>
      <c r="AG55" s="46"/>
      <c r="AH55" s="46"/>
      <c r="AI55" s="15">
        <v>51</v>
      </c>
      <c r="AJ55" s="18">
        <v>19.87</v>
      </c>
      <c r="AK55" s="19">
        <f t="shared" si="15"/>
        <v>2.56668344237544</v>
      </c>
      <c r="AL55" s="17">
        <f t="shared" si="16"/>
        <v>16</v>
      </c>
      <c r="AM55" s="17">
        <f t="shared" si="17"/>
        <v>16</v>
      </c>
      <c r="AN55" s="17">
        <f t="shared" si="18"/>
        <v>17</v>
      </c>
      <c r="AO55" s="17" t="str">
        <f t="shared" si="32"/>
        <v> </v>
      </c>
      <c r="AP55" s="17">
        <f t="shared" si="33"/>
        <v>17</v>
      </c>
      <c r="AQ55" s="17">
        <f t="shared" si="34"/>
        <v>17</v>
      </c>
      <c r="AR55" s="46"/>
      <c r="AS55" s="46"/>
      <c r="AT55" s="46"/>
      <c r="AU55" s="46"/>
      <c r="AV55" s="46"/>
      <c r="AW55" s="46"/>
      <c r="AX55" s="36">
        <f t="shared" si="35"/>
        <v>431.56668344237545</v>
      </c>
      <c r="AY55" s="17">
        <f t="shared" si="20"/>
        <v>18</v>
      </c>
      <c r="AZ55" s="47"/>
      <c r="BA55" s="46"/>
      <c r="BB55" s="12"/>
    </row>
    <row r="56" spans="1:54" ht="15.75" customHeight="1">
      <c r="A56" s="49"/>
      <c r="B56" s="40" t="s">
        <v>8</v>
      </c>
      <c r="C56" s="41" t="s">
        <v>142</v>
      </c>
      <c r="D56" s="15">
        <v>95</v>
      </c>
      <c r="E56" s="15">
        <v>88</v>
      </c>
      <c r="F56" s="15">
        <v>87</v>
      </c>
      <c r="G56" s="16">
        <f t="shared" si="23"/>
        <v>270</v>
      </c>
      <c r="H56" s="17">
        <f t="shared" si="21"/>
        <v>9</v>
      </c>
      <c r="I56" s="17">
        <f t="shared" si="22"/>
        <v>9</v>
      </c>
      <c r="J56" s="17">
        <f t="shared" si="14"/>
        <v>10</v>
      </c>
      <c r="K56" s="17" t="str">
        <f t="shared" si="24"/>
        <v> </v>
      </c>
      <c r="L56" s="17">
        <f t="shared" si="25"/>
        <v>10</v>
      </c>
      <c r="M56" s="17">
        <f t="shared" si="26"/>
        <v>10</v>
      </c>
      <c r="N56" s="46"/>
      <c r="O56" s="46"/>
      <c r="P56" s="46"/>
      <c r="Q56" s="46"/>
      <c r="R56" s="46"/>
      <c r="S56" s="46"/>
      <c r="T56" s="15">
        <v>85</v>
      </c>
      <c r="U56" s="15">
        <v>89</v>
      </c>
      <c r="V56" s="16">
        <f t="shared" si="27"/>
        <v>174</v>
      </c>
      <c r="W56" s="17">
        <f t="shared" si="5"/>
        <v>7</v>
      </c>
      <c r="X56" s="17">
        <f t="shared" si="28"/>
        <v>7</v>
      </c>
      <c r="Y56" s="17">
        <f t="shared" si="7"/>
        <v>8</v>
      </c>
      <c r="Z56" s="17" t="str">
        <f t="shared" si="29"/>
        <v> </v>
      </c>
      <c r="AA56" s="17">
        <f t="shared" si="30"/>
        <v>8</v>
      </c>
      <c r="AB56" s="17">
        <f t="shared" si="31"/>
        <v>8</v>
      </c>
      <c r="AC56" s="46"/>
      <c r="AD56" s="46"/>
      <c r="AE56" s="46"/>
      <c r="AF56" s="46"/>
      <c r="AG56" s="46"/>
      <c r="AH56" s="46"/>
      <c r="AI56" s="15">
        <v>64</v>
      </c>
      <c r="AJ56" s="18">
        <v>19.11</v>
      </c>
      <c r="AK56" s="19">
        <f t="shared" si="15"/>
        <v>3.349031920460492</v>
      </c>
      <c r="AL56" s="17">
        <f t="shared" si="16"/>
        <v>11</v>
      </c>
      <c r="AM56" s="17">
        <f t="shared" si="17"/>
        <v>11</v>
      </c>
      <c r="AN56" s="17">
        <f t="shared" si="18"/>
        <v>12</v>
      </c>
      <c r="AO56" s="17" t="str">
        <f t="shared" si="32"/>
        <v> </v>
      </c>
      <c r="AP56" s="17">
        <f t="shared" si="33"/>
        <v>12</v>
      </c>
      <c r="AQ56" s="17">
        <f t="shared" si="34"/>
        <v>12</v>
      </c>
      <c r="AR56" s="46"/>
      <c r="AS56" s="46"/>
      <c r="AT56" s="46"/>
      <c r="AU56" s="46"/>
      <c r="AV56" s="46"/>
      <c r="AW56" s="46"/>
      <c r="AX56" s="36">
        <f t="shared" si="35"/>
        <v>447.3490319204605</v>
      </c>
      <c r="AY56" s="17">
        <f t="shared" si="20"/>
        <v>6</v>
      </c>
      <c r="AZ56" s="47"/>
      <c r="BA56" s="46"/>
      <c r="BB56" s="12"/>
    </row>
    <row r="57" spans="1:54" ht="15.75" customHeight="1">
      <c r="A57" s="49" t="s">
        <v>151</v>
      </c>
      <c r="B57" s="40" t="s">
        <v>10</v>
      </c>
      <c r="C57" s="41" t="s">
        <v>30</v>
      </c>
      <c r="D57" s="15">
        <v>86</v>
      </c>
      <c r="E57" s="15">
        <v>71</v>
      </c>
      <c r="F57" s="15">
        <v>63</v>
      </c>
      <c r="G57" s="16">
        <f t="shared" si="23"/>
        <v>220</v>
      </c>
      <c r="H57" s="17">
        <f t="shared" si="21"/>
        <v>39</v>
      </c>
      <c r="I57" s="17">
        <f t="shared" si="22"/>
        <v>39</v>
      </c>
      <c r="J57" s="17">
        <f t="shared" si="14"/>
        <v>40</v>
      </c>
      <c r="K57" s="17" t="str">
        <f t="shared" si="24"/>
        <v> </v>
      </c>
      <c r="L57" s="17">
        <f t="shared" si="25"/>
        <v>40</v>
      </c>
      <c r="M57" s="17">
        <f t="shared" si="26"/>
        <v>40</v>
      </c>
      <c r="N57" s="46">
        <f>O57+P57+Q57+R57</f>
        <v>111</v>
      </c>
      <c r="O57" s="46">
        <f>IF(L57=" "," ",L57)</f>
        <v>40</v>
      </c>
      <c r="P57" s="46">
        <f>IF(L58=" "," ",L58)</f>
        <v>26</v>
      </c>
      <c r="Q57" s="46">
        <f>IF(L59=" "," ",L59)</f>
        <v>12</v>
      </c>
      <c r="R57" s="46">
        <f>IF(L60=" "," ",L60)</f>
        <v>33</v>
      </c>
      <c r="S57" s="46">
        <f>IF(N57=0," ",RANK(N57,N$9:N$80,1))</f>
        <v>6</v>
      </c>
      <c r="T57" s="15"/>
      <c r="U57" s="15"/>
      <c r="V57" s="16">
        <f t="shared" si="27"/>
        <v>0</v>
      </c>
      <c r="W57" s="17" t="str">
        <f t="shared" si="5"/>
        <v> </v>
      </c>
      <c r="X57" s="17" t="str">
        <f t="shared" si="28"/>
        <v> </v>
      </c>
      <c r="Y57" s="17" t="str">
        <f t="shared" si="7"/>
        <v> </v>
      </c>
      <c r="Z57" s="17" t="str">
        <f t="shared" si="29"/>
        <v>49</v>
      </c>
      <c r="AA57" s="17" t="str">
        <f t="shared" si="30"/>
        <v>49</v>
      </c>
      <c r="AB57" s="17" t="str">
        <f t="shared" si="31"/>
        <v>49</v>
      </c>
      <c r="AC57" s="46">
        <f>AD57+AE57+AF57+AG57</f>
        <v>145</v>
      </c>
      <c r="AD57" s="46" t="str">
        <f>IF(AA57=" "," ",AA57)</f>
        <v>49</v>
      </c>
      <c r="AE57" s="46">
        <f>IF(AA58=" "," ",AA58)</f>
        <v>32</v>
      </c>
      <c r="AF57" s="46">
        <f>IF(AA59=" "," ",AA59)</f>
        <v>15</v>
      </c>
      <c r="AG57" s="46" t="str">
        <f>IF(AA60=" "," ",AA60)</f>
        <v>49</v>
      </c>
      <c r="AH57" s="46">
        <f>IF(AC57=0," ",RANK(AC57,AC$9:AC$80,1))</f>
        <v>11</v>
      </c>
      <c r="AI57" s="15"/>
      <c r="AJ57" s="18"/>
      <c r="AK57" s="19">
        <f t="shared" si="15"/>
        <v>0</v>
      </c>
      <c r="AL57" s="17" t="str">
        <f t="shared" si="16"/>
        <v> </v>
      </c>
      <c r="AM57" s="17" t="str">
        <f t="shared" si="17"/>
        <v> </v>
      </c>
      <c r="AN57" s="17" t="str">
        <f t="shared" si="18"/>
        <v> </v>
      </c>
      <c r="AO57" s="17" t="str">
        <f t="shared" si="32"/>
        <v>49</v>
      </c>
      <c r="AP57" s="17" t="str">
        <f t="shared" si="33"/>
        <v>49</v>
      </c>
      <c r="AQ57" s="17" t="str">
        <f t="shared" si="34"/>
        <v>49</v>
      </c>
      <c r="AR57" s="46">
        <f>AS57+AT57+AU57+AV57</f>
        <v>184</v>
      </c>
      <c r="AS57" s="46" t="str">
        <f>IF(AP57=" "," ",AP57)</f>
        <v>49</v>
      </c>
      <c r="AT57" s="46" t="str">
        <f>IF(AP58=" "," ",AP58)</f>
        <v>49</v>
      </c>
      <c r="AU57" s="46">
        <f>IF(AP59=" "," ",AP59)</f>
        <v>37</v>
      </c>
      <c r="AV57" s="46" t="str">
        <f>IF(AP60=" "," ",AP60)</f>
        <v>49</v>
      </c>
      <c r="AW57" s="46">
        <f>IF(AR57=0," ",RANK(AR57,AR$9:AR$80,1))</f>
        <v>12</v>
      </c>
      <c r="AX57" s="36">
        <f t="shared" si="35"/>
        <v>220</v>
      </c>
      <c r="AY57" s="17">
        <f t="shared" si="20"/>
        <v>46</v>
      </c>
      <c r="AZ57" s="47">
        <f>N57+AC57+AR57</f>
        <v>440</v>
      </c>
      <c r="BA57" s="46">
        <f>IF(AZ57=0,0,RANK(AZ57,AZ$9:AZ$80,1))</f>
        <v>12</v>
      </c>
      <c r="BB57" s="12"/>
    </row>
    <row r="58" spans="1:54" ht="15.75" customHeight="1">
      <c r="A58" s="49"/>
      <c r="B58" s="40" t="s">
        <v>70</v>
      </c>
      <c r="C58" s="41" t="s">
        <v>137</v>
      </c>
      <c r="D58" s="15">
        <v>83</v>
      </c>
      <c r="E58" s="15">
        <v>87</v>
      </c>
      <c r="F58" s="15">
        <v>83</v>
      </c>
      <c r="G58" s="16">
        <f t="shared" si="23"/>
        <v>253</v>
      </c>
      <c r="H58" s="17">
        <f t="shared" si="21"/>
        <v>25</v>
      </c>
      <c r="I58" s="17">
        <f t="shared" si="22"/>
        <v>25</v>
      </c>
      <c r="J58" s="17">
        <f t="shared" si="14"/>
        <v>26</v>
      </c>
      <c r="K58" s="17" t="str">
        <f t="shared" si="24"/>
        <v> </v>
      </c>
      <c r="L58" s="17">
        <f t="shared" si="25"/>
        <v>26</v>
      </c>
      <c r="M58" s="17">
        <f t="shared" si="26"/>
        <v>26</v>
      </c>
      <c r="N58" s="46"/>
      <c r="O58" s="46"/>
      <c r="P58" s="46"/>
      <c r="Q58" s="46"/>
      <c r="R58" s="46"/>
      <c r="S58" s="46"/>
      <c r="T58" s="15">
        <v>71</v>
      </c>
      <c r="U58" s="15">
        <v>72</v>
      </c>
      <c r="V58" s="16">
        <f t="shared" si="27"/>
        <v>143</v>
      </c>
      <c r="W58" s="17">
        <f t="shared" si="5"/>
        <v>31</v>
      </c>
      <c r="X58" s="17">
        <f t="shared" si="28"/>
        <v>31</v>
      </c>
      <c r="Y58" s="17">
        <f t="shared" si="7"/>
        <v>32</v>
      </c>
      <c r="Z58" s="17" t="str">
        <f t="shared" si="29"/>
        <v> </v>
      </c>
      <c r="AA58" s="17">
        <f t="shared" si="30"/>
        <v>32</v>
      </c>
      <c r="AB58" s="17">
        <f t="shared" si="31"/>
        <v>32</v>
      </c>
      <c r="AC58" s="46"/>
      <c r="AD58" s="46"/>
      <c r="AE58" s="46"/>
      <c r="AF58" s="46"/>
      <c r="AG58" s="46"/>
      <c r="AH58" s="46"/>
      <c r="AI58" s="15">
        <v>0</v>
      </c>
      <c r="AJ58" s="18">
        <v>43.41</v>
      </c>
      <c r="AK58" s="19">
        <f t="shared" si="15"/>
        <v>0</v>
      </c>
      <c r="AL58" s="17" t="str">
        <f t="shared" si="16"/>
        <v> </v>
      </c>
      <c r="AM58" s="17" t="str">
        <f t="shared" si="17"/>
        <v> </v>
      </c>
      <c r="AN58" s="17" t="str">
        <f t="shared" si="18"/>
        <v> </v>
      </c>
      <c r="AO58" s="17" t="str">
        <f t="shared" si="32"/>
        <v>49</v>
      </c>
      <c r="AP58" s="17" t="str">
        <f t="shared" si="33"/>
        <v>49</v>
      </c>
      <c r="AQ58" s="17" t="str">
        <f t="shared" si="34"/>
        <v>49</v>
      </c>
      <c r="AR58" s="46"/>
      <c r="AS58" s="46"/>
      <c r="AT58" s="46"/>
      <c r="AU58" s="46"/>
      <c r="AV58" s="46"/>
      <c r="AW58" s="46"/>
      <c r="AX58" s="36">
        <f t="shared" si="35"/>
        <v>396</v>
      </c>
      <c r="AY58" s="17">
        <f t="shared" si="20"/>
        <v>27</v>
      </c>
      <c r="AZ58" s="47"/>
      <c r="BA58" s="46"/>
      <c r="BB58" s="12"/>
    </row>
    <row r="59" spans="1:54" ht="15.75" customHeight="1">
      <c r="A59" s="49"/>
      <c r="B59" s="40" t="s">
        <v>26</v>
      </c>
      <c r="C59" s="41" t="s">
        <v>25</v>
      </c>
      <c r="D59" s="15">
        <v>94</v>
      </c>
      <c r="E59" s="15">
        <v>88</v>
      </c>
      <c r="F59" s="15">
        <v>87</v>
      </c>
      <c r="G59" s="16">
        <f t="shared" si="23"/>
        <v>269</v>
      </c>
      <c r="H59" s="17">
        <f t="shared" si="21"/>
        <v>11</v>
      </c>
      <c r="I59" s="17">
        <f t="shared" si="22"/>
        <v>11</v>
      </c>
      <c r="J59" s="17">
        <f t="shared" si="14"/>
        <v>12</v>
      </c>
      <c r="K59" s="17" t="str">
        <f t="shared" si="24"/>
        <v> </v>
      </c>
      <c r="L59" s="17">
        <f t="shared" si="25"/>
        <v>12</v>
      </c>
      <c r="M59" s="17">
        <f t="shared" si="26"/>
        <v>12</v>
      </c>
      <c r="N59" s="46"/>
      <c r="O59" s="46"/>
      <c r="P59" s="46"/>
      <c r="Q59" s="46"/>
      <c r="R59" s="46"/>
      <c r="S59" s="46"/>
      <c r="T59" s="15">
        <v>83</v>
      </c>
      <c r="U59" s="15">
        <v>86</v>
      </c>
      <c r="V59" s="16">
        <f t="shared" si="27"/>
        <v>169</v>
      </c>
      <c r="W59" s="17">
        <f t="shared" si="5"/>
        <v>14</v>
      </c>
      <c r="X59" s="17">
        <f t="shared" si="28"/>
        <v>14</v>
      </c>
      <c r="Y59" s="17">
        <f t="shared" si="7"/>
        <v>15</v>
      </c>
      <c r="Z59" s="17" t="str">
        <f t="shared" si="29"/>
        <v> </v>
      </c>
      <c r="AA59" s="17">
        <f t="shared" si="30"/>
        <v>15</v>
      </c>
      <c r="AB59" s="17">
        <f t="shared" si="31"/>
        <v>15</v>
      </c>
      <c r="AC59" s="46"/>
      <c r="AD59" s="46"/>
      <c r="AE59" s="46"/>
      <c r="AF59" s="46"/>
      <c r="AG59" s="46"/>
      <c r="AH59" s="46"/>
      <c r="AI59" s="15">
        <v>34</v>
      </c>
      <c r="AJ59" s="18">
        <v>33.13</v>
      </c>
      <c r="AK59" s="19">
        <f t="shared" si="15"/>
        <v>1.0262601871415635</v>
      </c>
      <c r="AL59" s="17">
        <f t="shared" si="16"/>
        <v>36</v>
      </c>
      <c r="AM59" s="17">
        <f t="shared" si="17"/>
        <v>36</v>
      </c>
      <c r="AN59" s="17">
        <f t="shared" si="18"/>
        <v>37</v>
      </c>
      <c r="AO59" s="17" t="str">
        <f t="shared" si="32"/>
        <v> </v>
      </c>
      <c r="AP59" s="17">
        <f t="shared" si="33"/>
        <v>37</v>
      </c>
      <c r="AQ59" s="17">
        <f t="shared" si="34"/>
        <v>37</v>
      </c>
      <c r="AR59" s="46"/>
      <c r="AS59" s="46"/>
      <c r="AT59" s="46"/>
      <c r="AU59" s="46"/>
      <c r="AV59" s="46"/>
      <c r="AW59" s="46"/>
      <c r="AX59" s="36">
        <f t="shared" si="35"/>
        <v>439.0262601871416</v>
      </c>
      <c r="AY59" s="17">
        <f t="shared" si="20"/>
        <v>13</v>
      </c>
      <c r="AZ59" s="47"/>
      <c r="BA59" s="46"/>
      <c r="BB59" s="12"/>
    </row>
    <row r="60" spans="1:54" ht="15.75" customHeight="1">
      <c r="A60" s="49"/>
      <c r="B60" s="40" t="s">
        <v>62</v>
      </c>
      <c r="C60" s="41" t="s">
        <v>163</v>
      </c>
      <c r="D60" s="15">
        <v>90</v>
      </c>
      <c r="E60" s="15">
        <v>80</v>
      </c>
      <c r="F60" s="15">
        <v>69</v>
      </c>
      <c r="G60" s="16">
        <f t="shared" si="23"/>
        <v>239</v>
      </c>
      <c r="H60" s="17">
        <f t="shared" si="21"/>
        <v>32</v>
      </c>
      <c r="I60" s="17">
        <f t="shared" si="22"/>
        <v>32</v>
      </c>
      <c r="J60" s="17">
        <f t="shared" si="14"/>
        <v>33</v>
      </c>
      <c r="K60" s="17" t="str">
        <f t="shared" si="24"/>
        <v> </v>
      </c>
      <c r="L60" s="17">
        <f t="shared" si="25"/>
        <v>33</v>
      </c>
      <c r="M60" s="17">
        <f t="shared" si="26"/>
        <v>33</v>
      </c>
      <c r="N60" s="46"/>
      <c r="O60" s="46"/>
      <c r="P60" s="46"/>
      <c r="Q60" s="46"/>
      <c r="R60" s="46"/>
      <c r="S60" s="46"/>
      <c r="T60" s="15"/>
      <c r="U60" s="15"/>
      <c r="V60" s="16">
        <f t="shared" si="27"/>
        <v>0</v>
      </c>
      <c r="W60" s="17" t="str">
        <f t="shared" si="5"/>
        <v> </v>
      </c>
      <c r="X60" s="17" t="str">
        <f t="shared" si="28"/>
        <v> </v>
      </c>
      <c r="Y60" s="17" t="str">
        <f t="shared" si="7"/>
        <v> </v>
      </c>
      <c r="Z60" s="17" t="str">
        <f t="shared" si="29"/>
        <v>49</v>
      </c>
      <c r="AA60" s="17" t="str">
        <f t="shared" si="30"/>
        <v>49</v>
      </c>
      <c r="AB60" s="17" t="str">
        <f t="shared" si="31"/>
        <v>49</v>
      </c>
      <c r="AC60" s="46"/>
      <c r="AD60" s="46"/>
      <c r="AE60" s="46"/>
      <c r="AF60" s="46"/>
      <c r="AG60" s="46"/>
      <c r="AH60" s="46"/>
      <c r="AI60" s="15"/>
      <c r="AJ60" s="18"/>
      <c r="AK60" s="19">
        <f t="shared" si="15"/>
        <v>0</v>
      </c>
      <c r="AL60" s="17" t="str">
        <f t="shared" si="16"/>
        <v> </v>
      </c>
      <c r="AM60" s="17" t="str">
        <f t="shared" si="17"/>
        <v> </v>
      </c>
      <c r="AN60" s="17" t="str">
        <f t="shared" si="18"/>
        <v> </v>
      </c>
      <c r="AO60" s="17" t="str">
        <f t="shared" si="32"/>
        <v>49</v>
      </c>
      <c r="AP60" s="17" t="str">
        <f t="shared" si="33"/>
        <v>49</v>
      </c>
      <c r="AQ60" s="17" t="str">
        <f t="shared" si="34"/>
        <v>49</v>
      </c>
      <c r="AR60" s="46"/>
      <c r="AS60" s="46"/>
      <c r="AT60" s="46"/>
      <c r="AU60" s="46"/>
      <c r="AV60" s="46"/>
      <c r="AW60" s="46"/>
      <c r="AX60" s="36">
        <f t="shared" si="35"/>
        <v>239</v>
      </c>
      <c r="AY60" s="17">
        <f t="shared" si="20"/>
        <v>44</v>
      </c>
      <c r="AZ60" s="47"/>
      <c r="BA60" s="46"/>
      <c r="BB60" s="12"/>
    </row>
    <row r="61" spans="1:54" ht="15.75" customHeight="1">
      <c r="A61" s="49" t="s">
        <v>127</v>
      </c>
      <c r="B61" s="40" t="s">
        <v>128</v>
      </c>
      <c r="C61" s="41" t="s">
        <v>129</v>
      </c>
      <c r="D61" s="15">
        <v>89</v>
      </c>
      <c r="E61" s="15">
        <v>93</v>
      </c>
      <c r="F61" s="15">
        <v>84</v>
      </c>
      <c r="G61" s="16">
        <f t="shared" si="23"/>
        <v>266</v>
      </c>
      <c r="H61" s="17">
        <f t="shared" si="21"/>
        <v>15</v>
      </c>
      <c r="I61" s="17">
        <f t="shared" si="22"/>
        <v>15</v>
      </c>
      <c r="J61" s="17">
        <f t="shared" si="14"/>
        <v>16</v>
      </c>
      <c r="K61" s="17" t="str">
        <f t="shared" si="24"/>
        <v> </v>
      </c>
      <c r="L61" s="17">
        <f t="shared" si="25"/>
        <v>16</v>
      </c>
      <c r="M61" s="17">
        <f t="shared" si="26"/>
        <v>16</v>
      </c>
      <c r="N61" s="46">
        <f>O61+P61+Q61+R61</f>
        <v>114</v>
      </c>
      <c r="O61" s="46">
        <f>IF(L61=" "," ",L61)</f>
        <v>16</v>
      </c>
      <c r="P61" s="46">
        <f>IF(L62=" "," ",L62)</f>
        <v>27</v>
      </c>
      <c r="Q61" s="46">
        <f>IF(L63=" "," ",L63)</f>
        <v>29</v>
      </c>
      <c r="R61" s="46">
        <f>IF(L64=" "," ",L64)</f>
        <v>42</v>
      </c>
      <c r="S61" s="46">
        <f>IF(N61=0," ",RANK(N61,N$9:N$80,1))</f>
        <v>7</v>
      </c>
      <c r="T61" s="15">
        <v>78</v>
      </c>
      <c r="U61" s="15">
        <v>88</v>
      </c>
      <c r="V61" s="16">
        <f t="shared" si="27"/>
        <v>166</v>
      </c>
      <c r="W61" s="17">
        <f t="shared" si="5"/>
        <v>17</v>
      </c>
      <c r="X61" s="17">
        <f t="shared" si="28"/>
        <v>17</v>
      </c>
      <c r="Y61" s="17">
        <f t="shared" si="7"/>
        <v>18</v>
      </c>
      <c r="Z61" s="17" t="str">
        <f t="shared" si="29"/>
        <v> </v>
      </c>
      <c r="AA61" s="17">
        <f t="shared" si="30"/>
        <v>18</v>
      </c>
      <c r="AB61" s="17">
        <f t="shared" si="31"/>
        <v>18</v>
      </c>
      <c r="AC61" s="46">
        <f>AD61+AE61+AF61+AG61</f>
        <v>114</v>
      </c>
      <c r="AD61" s="46">
        <f>IF(AA61=" "," ",AA61)</f>
        <v>18</v>
      </c>
      <c r="AE61" s="46">
        <f>IF(AA62=" "," ",AA62)</f>
        <v>23</v>
      </c>
      <c r="AF61" s="46">
        <f>IF(AA63=" "," ",AA63)</f>
        <v>30</v>
      </c>
      <c r="AG61" s="46">
        <f>IF(AA64=" "," ",AA64)</f>
        <v>43</v>
      </c>
      <c r="AH61" s="46">
        <f>IF(AC61=0," ",RANK(AC61,AC$9:AC$80,1))</f>
        <v>8</v>
      </c>
      <c r="AI61" s="15">
        <v>30</v>
      </c>
      <c r="AJ61" s="18">
        <v>24.9</v>
      </c>
      <c r="AK61" s="19">
        <f t="shared" si="15"/>
        <v>1.2048192771084338</v>
      </c>
      <c r="AL61" s="17">
        <f t="shared" si="16"/>
        <v>32</v>
      </c>
      <c r="AM61" s="17">
        <f t="shared" si="17"/>
        <v>32</v>
      </c>
      <c r="AN61" s="17">
        <f t="shared" si="18"/>
        <v>33</v>
      </c>
      <c r="AO61" s="17" t="str">
        <f t="shared" si="32"/>
        <v> </v>
      </c>
      <c r="AP61" s="17">
        <f t="shared" si="33"/>
        <v>33</v>
      </c>
      <c r="AQ61" s="17">
        <f t="shared" si="34"/>
        <v>33</v>
      </c>
      <c r="AR61" s="46">
        <f>AS61+AT61+AU61+AV61</f>
        <v>180</v>
      </c>
      <c r="AS61" s="46">
        <f>IF(AP61=" "," ",AP61)</f>
        <v>33</v>
      </c>
      <c r="AT61" s="46" t="str">
        <f>IF(AP62=" "," ",AP62)</f>
        <v>49</v>
      </c>
      <c r="AU61" s="46" t="str">
        <f>IF(AP63=" "," ",AP63)</f>
        <v>49</v>
      </c>
      <c r="AV61" s="46" t="str">
        <f>IF(AP64=" "," ",AP64)</f>
        <v>49</v>
      </c>
      <c r="AW61" s="46">
        <f>IF(AR61=0," ",RANK(AR61,AR$9:AR$80,1))</f>
        <v>11</v>
      </c>
      <c r="AX61" s="36">
        <f t="shared" si="35"/>
        <v>433.2048192771084</v>
      </c>
      <c r="AY61" s="17">
        <f t="shared" si="20"/>
        <v>16</v>
      </c>
      <c r="AZ61" s="47">
        <f>N61+AC61+AR61</f>
        <v>408</v>
      </c>
      <c r="BA61" s="46">
        <f>IF(AZ61=0,0,RANK(AZ61,AZ$9:AZ$80,1))</f>
        <v>10</v>
      </c>
      <c r="BB61" s="12"/>
    </row>
    <row r="62" spans="1:54" ht="15.75" customHeight="1">
      <c r="A62" s="49"/>
      <c r="B62" s="40" t="s">
        <v>24</v>
      </c>
      <c r="C62" s="41" t="s">
        <v>130</v>
      </c>
      <c r="D62" s="15">
        <v>91</v>
      </c>
      <c r="E62" s="15">
        <v>82</v>
      </c>
      <c r="F62" s="15">
        <v>78</v>
      </c>
      <c r="G62" s="16">
        <f t="shared" si="23"/>
        <v>251</v>
      </c>
      <c r="H62" s="17">
        <f t="shared" si="21"/>
        <v>26</v>
      </c>
      <c r="I62" s="17">
        <f t="shared" si="22"/>
        <v>26</v>
      </c>
      <c r="J62" s="17">
        <f t="shared" si="14"/>
        <v>27</v>
      </c>
      <c r="K62" s="17" t="str">
        <f t="shared" si="24"/>
        <v> </v>
      </c>
      <c r="L62" s="17">
        <f t="shared" si="25"/>
        <v>27</v>
      </c>
      <c r="M62" s="17">
        <f t="shared" si="26"/>
        <v>27</v>
      </c>
      <c r="N62" s="46"/>
      <c r="O62" s="46"/>
      <c r="P62" s="46"/>
      <c r="Q62" s="46"/>
      <c r="R62" s="46"/>
      <c r="S62" s="46"/>
      <c r="T62" s="15">
        <v>84</v>
      </c>
      <c r="U62" s="15">
        <v>77</v>
      </c>
      <c r="V62" s="16">
        <f t="shared" si="27"/>
        <v>161</v>
      </c>
      <c r="W62" s="17">
        <f t="shared" si="5"/>
        <v>22</v>
      </c>
      <c r="X62" s="17">
        <f t="shared" si="28"/>
        <v>22</v>
      </c>
      <c r="Y62" s="17">
        <f t="shared" si="7"/>
        <v>23</v>
      </c>
      <c r="Z62" s="17" t="str">
        <f t="shared" si="29"/>
        <v> </v>
      </c>
      <c r="AA62" s="17">
        <f t="shared" si="30"/>
        <v>23</v>
      </c>
      <c r="AB62" s="17">
        <f t="shared" si="31"/>
        <v>23</v>
      </c>
      <c r="AC62" s="46"/>
      <c r="AD62" s="46"/>
      <c r="AE62" s="46"/>
      <c r="AF62" s="46"/>
      <c r="AG62" s="46"/>
      <c r="AH62" s="46"/>
      <c r="AI62" s="15">
        <v>0</v>
      </c>
      <c r="AJ62" s="18">
        <v>30.75</v>
      </c>
      <c r="AK62" s="19">
        <f t="shared" si="15"/>
        <v>0</v>
      </c>
      <c r="AL62" s="17" t="str">
        <f t="shared" si="16"/>
        <v> </v>
      </c>
      <c r="AM62" s="17" t="str">
        <f t="shared" si="17"/>
        <v> </v>
      </c>
      <c r="AN62" s="17" t="str">
        <f t="shared" si="18"/>
        <v> </v>
      </c>
      <c r="AO62" s="17" t="str">
        <f t="shared" si="32"/>
        <v>49</v>
      </c>
      <c r="AP62" s="17" t="str">
        <f t="shared" si="33"/>
        <v>49</v>
      </c>
      <c r="AQ62" s="17" t="str">
        <f t="shared" si="34"/>
        <v>49</v>
      </c>
      <c r="AR62" s="46"/>
      <c r="AS62" s="46"/>
      <c r="AT62" s="46"/>
      <c r="AU62" s="46"/>
      <c r="AV62" s="46"/>
      <c r="AW62" s="46"/>
      <c r="AX62" s="36">
        <f t="shared" si="35"/>
        <v>412</v>
      </c>
      <c r="AY62" s="17">
        <f t="shared" si="20"/>
        <v>25</v>
      </c>
      <c r="AZ62" s="47"/>
      <c r="BA62" s="46"/>
      <c r="BB62" s="12"/>
    </row>
    <row r="63" spans="1:54" ht="15.75" customHeight="1">
      <c r="A63" s="49"/>
      <c r="B63" s="40" t="s">
        <v>8</v>
      </c>
      <c r="C63" s="41" t="s">
        <v>131</v>
      </c>
      <c r="D63" s="15">
        <v>90</v>
      </c>
      <c r="E63" s="15">
        <v>76</v>
      </c>
      <c r="F63" s="15">
        <v>83</v>
      </c>
      <c r="G63" s="16">
        <f t="shared" si="23"/>
        <v>249</v>
      </c>
      <c r="H63" s="17">
        <f t="shared" si="21"/>
        <v>28</v>
      </c>
      <c r="I63" s="17">
        <f t="shared" si="22"/>
        <v>28</v>
      </c>
      <c r="J63" s="17">
        <f t="shared" si="14"/>
        <v>29</v>
      </c>
      <c r="K63" s="17" t="str">
        <f t="shared" si="24"/>
        <v> </v>
      </c>
      <c r="L63" s="17">
        <f t="shared" si="25"/>
        <v>29</v>
      </c>
      <c r="M63" s="17">
        <f t="shared" si="26"/>
        <v>29</v>
      </c>
      <c r="N63" s="46"/>
      <c r="O63" s="46"/>
      <c r="P63" s="46"/>
      <c r="Q63" s="46"/>
      <c r="R63" s="46"/>
      <c r="S63" s="46"/>
      <c r="T63" s="15">
        <v>71</v>
      </c>
      <c r="U63" s="15">
        <v>76</v>
      </c>
      <c r="V63" s="16">
        <f t="shared" si="27"/>
        <v>147</v>
      </c>
      <c r="W63" s="17">
        <f t="shared" si="5"/>
        <v>29</v>
      </c>
      <c r="X63" s="17">
        <f t="shared" si="28"/>
        <v>29</v>
      </c>
      <c r="Y63" s="17">
        <f t="shared" si="7"/>
        <v>30</v>
      </c>
      <c r="Z63" s="17" t="str">
        <f t="shared" si="29"/>
        <v> </v>
      </c>
      <c r="AA63" s="17">
        <f t="shared" si="30"/>
        <v>30</v>
      </c>
      <c r="AB63" s="17">
        <f t="shared" si="31"/>
        <v>30</v>
      </c>
      <c r="AC63" s="46"/>
      <c r="AD63" s="46"/>
      <c r="AE63" s="46"/>
      <c r="AF63" s="46"/>
      <c r="AG63" s="46"/>
      <c r="AH63" s="46"/>
      <c r="AI63" s="15">
        <v>0</v>
      </c>
      <c r="AJ63" s="18">
        <v>25.01</v>
      </c>
      <c r="AK63" s="19">
        <f t="shared" si="15"/>
        <v>0</v>
      </c>
      <c r="AL63" s="17" t="str">
        <f t="shared" si="16"/>
        <v> </v>
      </c>
      <c r="AM63" s="17" t="str">
        <f t="shared" si="17"/>
        <v> </v>
      </c>
      <c r="AN63" s="17" t="str">
        <f t="shared" si="18"/>
        <v> </v>
      </c>
      <c r="AO63" s="17" t="str">
        <f t="shared" si="32"/>
        <v>49</v>
      </c>
      <c r="AP63" s="17" t="str">
        <f t="shared" si="33"/>
        <v>49</v>
      </c>
      <c r="AQ63" s="17" t="str">
        <f t="shared" si="34"/>
        <v>49</v>
      </c>
      <c r="AR63" s="46"/>
      <c r="AS63" s="46"/>
      <c r="AT63" s="46"/>
      <c r="AU63" s="46"/>
      <c r="AV63" s="46"/>
      <c r="AW63" s="46"/>
      <c r="AX63" s="36">
        <f t="shared" si="35"/>
        <v>396</v>
      </c>
      <c r="AY63" s="17">
        <f t="shared" si="20"/>
        <v>27</v>
      </c>
      <c r="AZ63" s="47"/>
      <c r="BA63" s="46"/>
      <c r="BB63" s="12"/>
    </row>
    <row r="64" spans="1:54" ht="15.75" customHeight="1">
      <c r="A64" s="49"/>
      <c r="B64" s="40" t="s">
        <v>152</v>
      </c>
      <c r="C64" s="41" t="s">
        <v>153</v>
      </c>
      <c r="D64" s="15">
        <v>79</v>
      </c>
      <c r="E64" s="15">
        <v>55</v>
      </c>
      <c r="F64" s="15">
        <v>68</v>
      </c>
      <c r="G64" s="16">
        <f t="shared" si="23"/>
        <v>202</v>
      </c>
      <c r="H64" s="17">
        <f t="shared" si="21"/>
        <v>41</v>
      </c>
      <c r="I64" s="17">
        <f t="shared" si="22"/>
        <v>41</v>
      </c>
      <c r="J64" s="17">
        <f t="shared" si="14"/>
        <v>42</v>
      </c>
      <c r="K64" s="17" t="str">
        <f t="shared" si="24"/>
        <v> </v>
      </c>
      <c r="L64" s="17">
        <f t="shared" si="25"/>
        <v>42</v>
      </c>
      <c r="M64" s="17">
        <f t="shared" si="26"/>
        <v>42</v>
      </c>
      <c r="N64" s="46"/>
      <c r="O64" s="46"/>
      <c r="P64" s="46"/>
      <c r="Q64" s="46"/>
      <c r="R64" s="46"/>
      <c r="S64" s="46"/>
      <c r="T64" s="15">
        <v>45</v>
      </c>
      <c r="U64" s="15">
        <v>29</v>
      </c>
      <c r="V64" s="16">
        <f t="shared" si="27"/>
        <v>74</v>
      </c>
      <c r="W64" s="17">
        <f t="shared" si="5"/>
        <v>42</v>
      </c>
      <c r="X64" s="17">
        <f t="shared" si="28"/>
        <v>42</v>
      </c>
      <c r="Y64" s="17">
        <f t="shared" si="7"/>
        <v>43</v>
      </c>
      <c r="Z64" s="17" t="str">
        <f t="shared" si="29"/>
        <v> </v>
      </c>
      <c r="AA64" s="17">
        <f t="shared" si="30"/>
        <v>43</v>
      </c>
      <c r="AB64" s="17">
        <f t="shared" si="31"/>
        <v>43</v>
      </c>
      <c r="AC64" s="46"/>
      <c r="AD64" s="46"/>
      <c r="AE64" s="46"/>
      <c r="AF64" s="46"/>
      <c r="AG64" s="46"/>
      <c r="AH64" s="46"/>
      <c r="AI64" s="15">
        <v>0</v>
      </c>
      <c r="AJ64" s="18">
        <v>21.61</v>
      </c>
      <c r="AK64" s="19">
        <f t="shared" si="15"/>
        <v>0</v>
      </c>
      <c r="AL64" s="17" t="str">
        <f t="shared" si="16"/>
        <v> </v>
      </c>
      <c r="AM64" s="17" t="str">
        <f t="shared" si="17"/>
        <v> </v>
      </c>
      <c r="AN64" s="17" t="str">
        <f t="shared" si="18"/>
        <v> </v>
      </c>
      <c r="AO64" s="17" t="str">
        <f t="shared" si="32"/>
        <v>49</v>
      </c>
      <c r="AP64" s="17" t="str">
        <f t="shared" si="33"/>
        <v>49</v>
      </c>
      <c r="AQ64" s="17" t="str">
        <f t="shared" si="34"/>
        <v>49</v>
      </c>
      <c r="AR64" s="46"/>
      <c r="AS64" s="46"/>
      <c r="AT64" s="46"/>
      <c r="AU64" s="46"/>
      <c r="AV64" s="46"/>
      <c r="AW64" s="46"/>
      <c r="AX64" s="36">
        <f t="shared" si="35"/>
        <v>276</v>
      </c>
      <c r="AY64" s="17">
        <f t="shared" si="20"/>
        <v>42</v>
      </c>
      <c r="AZ64" s="47"/>
      <c r="BA64" s="46"/>
      <c r="BB64" s="12"/>
    </row>
    <row r="65" spans="1:54" ht="15.75" customHeight="1">
      <c r="A65" s="49" t="s">
        <v>133</v>
      </c>
      <c r="B65" s="40" t="s">
        <v>13</v>
      </c>
      <c r="C65" s="41" t="s">
        <v>14</v>
      </c>
      <c r="D65" s="15">
        <v>96</v>
      </c>
      <c r="E65" s="15">
        <v>92</v>
      </c>
      <c r="F65" s="15">
        <v>90</v>
      </c>
      <c r="G65" s="16">
        <f t="shared" si="23"/>
        <v>278</v>
      </c>
      <c r="H65" s="17">
        <f t="shared" si="21"/>
        <v>2</v>
      </c>
      <c r="I65" s="17">
        <f t="shared" si="22"/>
        <v>2</v>
      </c>
      <c r="J65" s="17">
        <f t="shared" si="14"/>
        <v>3</v>
      </c>
      <c r="K65" s="17" t="str">
        <f t="shared" si="24"/>
        <v> </v>
      </c>
      <c r="L65" s="17">
        <f t="shared" si="25"/>
        <v>2</v>
      </c>
      <c r="M65" s="17">
        <f t="shared" si="26"/>
        <v>2</v>
      </c>
      <c r="N65" s="46">
        <f>O65+P65+Q65+R65</f>
        <v>65</v>
      </c>
      <c r="O65" s="46">
        <f>IF(L65=" "," ",L65)</f>
        <v>2</v>
      </c>
      <c r="P65" s="46">
        <f>IF(L66=" "," ",L66)</f>
        <v>22</v>
      </c>
      <c r="Q65" s="46">
        <f>IF(L67=" "," ",L67)</f>
        <v>31</v>
      </c>
      <c r="R65" s="46">
        <f>IF(L68=" "," ",L68)</f>
        <v>10</v>
      </c>
      <c r="S65" s="46">
        <f>IF(N65=0," ",RANK(N65,N$9:N$80,1))</f>
        <v>2</v>
      </c>
      <c r="T65" s="15">
        <v>86</v>
      </c>
      <c r="U65" s="15">
        <v>79</v>
      </c>
      <c r="V65" s="16">
        <f t="shared" si="27"/>
        <v>165</v>
      </c>
      <c r="W65" s="17">
        <f t="shared" si="5"/>
        <v>19</v>
      </c>
      <c r="X65" s="17">
        <f t="shared" si="28"/>
        <v>19</v>
      </c>
      <c r="Y65" s="17">
        <f t="shared" si="7"/>
        <v>20</v>
      </c>
      <c r="Z65" s="17" t="str">
        <f t="shared" si="29"/>
        <v> </v>
      </c>
      <c r="AA65" s="17">
        <f t="shared" si="30"/>
        <v>20</v>
      </c>
      <c r="AB65" s="17">
        <f t="shared" si="31"/>
        <v>20</v>
      </c>
      <c r="AC65" s="46">
        <f>AD65+AE65+AF65+AG65</f>
        <v>74</v>
      </c>
      <c r="AD65" s="46">
        <f>IF(AA65=" "," ",AA65)</f>
        <v>20</v>
      </c>
      <c r="AE65" s="46">
        <f>IF(AA66=" "," ",AA66)</f>
        <v>5</v>
      </c>
      <c r="AF65" s="46">
        <f>IF(AA67=" "," ",AA67)</f>
        <v>35</v>
      </c>
      <c r="AG65" s="46">
        <f>IF(AA68=" "," ",AA68)</f>
        <v>14</v>
      </c>
      <c r="AH65" s="46">
        <f>IF(AC65=0," ",RANK(AC65,AC$9:AC$80,1))</f>
        <v>4</v>
      </c>
      <c r="AI65" s="15">
        <v>28</v>
      </c>
      <c r="AJ65" s="18">
        <v>21.71</v>
      </c>
      <c r="AK65" s="19">
        <f t="shared" si="15"/>
        <v>1.2897282358360203</v>
      </c>
      <c r="AL65" s="17">
        <f t="shared" si="16"/>
        <v>31</v>
      </c>
      <c r="AM65" s="17">
        <f t="shared" si="17"/>
        <v>31</v>
      </c>
      <c r="AN65" s="17">
        <f t="shared" si="18"/>
        <v>32</v>
      </c>
      <c r="AO65" s="17" t="str">
        <f t="shared" si="32"/>
        <v> </v>
      </c>
      <c r="AP65" s="17">
        <f t="shared" si="33"/>
        <v>32</v>
      </c>
      <c r="AQ65" s="17">
        <f t="shared" si="34"/>
        <v>32</v>
      </c>
      <c r="AR65" s="46">
        <f>AS65+AT65+AU65+AV65</f>
        <v>135</v>
      </c>
      <c r="AS65" s="46">
        <f>IF(AP65=" "," ",AP65)</f>
        <v>32</v>
      </c>
      <c r="AT65" s="46" t="str">
        <f>IF(AP66=" "," ",AP66)</f>
        <v>49</v>
      </c>
      <c r="AU65" s="46">
        <f>IF(AP67=" "," ",AP67)</f>
        <v>35</v>
      </c>
      <c r="AV65" s="46">
        <f>IF(AP68=" "," ",AP68)</f>
        <v>19</v>
      </c>
      <c r="AW65" s="46">
        <f>IF(AR65=0," ",RANK(AR65,AR$9:AR$80,1))</f>
        <v>10</v>
      </c>
      <c r="AX65" s="36">
        <f t="shared" si="35"/>
        <v>444.28972823583604</v>
      </c>
      <c r="AY65" s="17">
        <f t="shared" si="20"/>
        <v>8</v>
      </c>
      <c r="AZ65" s="47">
        <f>N65+AC65+AR65</f>
        <v>274</v>
      </c>
      <c r="BA65" s="46">
        <f>IF(AZ65=0,0,RANK(AZ65,AZ$9:AZ$80,1))</f>
        <v>5</v>
      </c>
      <c r="BB65" s="12"/>
    </row>
    <row r="66" spans="1:54" ht="15.75" customHeight="1">
      <c r="A66" s="49"/>
      <c r="B66" s="40" t="s">
        <v>2</v>
      </c>
      <c r="C66" s="41" t="s">
        <v>134</v>
      </c>
      <c r="D66" s="15">
        <v>90</v>
      </c>
      <c r="E66" s="15">
        <v>91</v>
      </c>
      <c r="F66" s="15">
        <v>81</v>
      </c>
      <c r="G66" s="16">
        <f t="shared" si="23"/>
        <v>262</v>
      </c>
      <c r="H66" s="17">
        <f t="shared" si="21"/>
        <v>21</v>
      </c>
      <c r="I66" s="17">
        <f t="shared" si="22"/>
        <v>21</v>
      </c>
      <c r="J66" s="17">
        <f t="shared" si="14"/>
        <v>22</v>
      </c>
      <c r="K66" s="17" t="str">
        <f t="shared" si="24"/>
        <v> </v>
      </c>
      <c r="L66" s="17">
        <f t="shared" si="25"/>
        <v>22</v>
      </c>
      <c r="M66" s="17">
        <f t="shared" si="26"/>
        <v>22</v>
      </c>
      <c r="N66" s="46"/>
      <c r="O66" s="46"/>
      <c r="P66" s="46"/>
      <c r="Q66" s="46"/>
      <c r="R66" s="46"/>
      <c r="S66" s="46"/>
      <c r="T66" s="15">
        <v>90</v>
      </c>
      <c r="U66" s="15">
        <v>86</v>
      </c>
      <c r="V66" s="16">
        <f t="shared" si="27"/>
        <v>176</v>
      </c>
      <c r="W66" s="17">
        <f t="shared" si="5"/>
        <v>4</v>
      </c>
      <c r="X66" s="17">
        <f t="shared" si="28"/>
        <v>4</v>
      </c>
      <c r="Y66" s="17">
        <f t="shared" si="7"/>
        <v>5</v>
      </c>
      <c r="Z66" s="17" t="str">
        <f t="shared" si="29"/>
        <v> </v>
      </c>
      <c r="AA66" s="17">
        <f t="shared" si="30"/>
        <v>5</v>
      </c>
      <c r="AB66" s="17">
        <f t="shared" si="31"/>
        <v>5</v>
      </c>
      <c r="AC66" s="46"/>
      <c r="AD66" s="46"/>
      <c r="AE66" s="46"/>
      <c r="AF66" s="46"/>
      <c r="AG66" s="46"/>
      <c r="AH66" s="46"/>
      <c r="AI66" s="15">
        <v>0</v>
      </c>
      <c r="AJ66" s="18">
        <v>25.19</v>
      </c>
      <c r="AK66" s="19">
        <f t="shared" si="15"/>
        <v>0</v>
      </c>
      <c r="AL66" s="17" t="str">
        <f t="shared" si="16"/>
        <v> </v>
      </c>
      <c r="AM66" s="17" t="str">
        <f t="shared" si="17"/>
        <v> </v>
      </c>
      <c r="AN66" s="17" t="str">
        <f t="shared" si="18"/>
        <v> </v>
      </c>
      <c r="AO66" s="17" t="str">
        <f t="shared" si="32"/>
        <v>49</v>
      </c>
      <c r="AP66" s="17" t="str">
        <f t="shared" si="33"/>
        <v>49</v>
      </c>
      <c r="AQ66" s="17" t="str">
        <f t="shared" si="34"/>
        <v>49</v>
      </c>
      <c r="AR66" s="46"/>
      <c r="AS66" s="46"/>
      <c r="AT66" s="46"/>
      <c r="AU66" s="46"/>
      <c r="AV66" s="46"/>
      <c r="AW66" s="46"/>
      <c r="AX66" s="36">
        <f t="shared" si="35"/>
        <v>438</v>
      </c>
      <c r="AY66" s="17">
        <f t="shared" si="20"/>
        <v>14</v>
      </c>
      <c r="AZ66" s="47"/>
      <c r="BA66" s="46"/>
      <c r="BB66" s="12"/>
    </row>
    <row r="67" spans="1:54" ht="15.75" customHeight="1">
      <c r="A67" s="49"/>
      <c r="B67" s="40" t="s">
        <v>135</v>
      </c>
      <c r="C67" s="41" t="s">
        <v>136</v>
      </c>
      <c r="D67" s="15">
        <v>82</v>
      </c>
      <c r="E67" s="15">
        <v>89</v>
      </c>
      <c r="F67" s="15">
        <v>70</v>
      </c>
      <c r="G67" s="16">
        <f t="shared" si="23"/>
        <v>241</v>
      </c>
      <c r="H67" s="17">
        <f t="shared" si="21"/>
        <v>30</v>
      </c>
      <c r="I67" s="17">
        <f t="shared" si="22"/>
        <v>30</v>
      </c>
      <c r="J67" s="17">
        <f t="shared" si="14"/>
        <v>31</v>
      </c>
      <c r="K67" s="17" t="str">
        <f t="shared" si="24"/>
        <v> </v>
      </c>
      <c r="L67" s="17">
        <f t="shared" si="25"/>
        <v>31</v>
      </c>
      <c r="M67" s="17">
        <f t="shared" si="26"/>
        <v>31</v>
      </c>
      <c r="N67" s="46"/>
      <c r="O67" s="46"/>
      <c r="P67" s="46"/>
      <c r="Q67" s="46"/>
      <c r="R67" s="46"/>
      <c r="S67" s="46"/>
      <c r="T67" s="15">
        <v>73</v>
      </c>
      <c r="U67" s="15">
        <v>69</v>
      </c>
      <c r="V67" s="16">
        <f t="shared" si="27"/>
        <v>142</v>
      </c>
      <c r="W67" s="17">
        <f t="shared" si="5"/>
        <v>34</v>
      </c>
      <c r="X67" s="17">
        <f t="shared" si="28"/>
        <v>34</v>
      </c>
      <c r="Y67" s="17">
        <f t="shared" si="7"/>
        <v>35</v>
      </c>
      <c r="Z67" s="17" t="str">
        <f t="shared" si="29"/>
        <v> </v>
      </c>
      <c r="AA67" s="17">
        <f t="shared" si="30"/>
        <v>35</v>
      </c>
      <c r="AB67" s="17">
        <f t="shared" si="31"/>
        <v>35</v>
      </c>
      <c r="AC67" s="46"/>
      <c r="AD67" s="46"/>
      <c r="AE67" s="46"/>
      <c r="AF67" s="46"/>
      <c r="AG67" s="46"/>
      <c r="AH67" s="46"/>
      <c r="AI67" s="15">
        <v>34</v>
      </c>
      <c r="AJ67" s="18">
        <v>30.77</v>
      </c>
      <c r="AK67" s="19">
        <f t="shared" si="15"/>
        <v>1.1049723756906078</v>
      </c>
      <c r="AL67" s="17">
        <f t="shared" si="16"/>
        <v>34</v>
      </c>
      <c r="AM67" s="17">
        <f t="shared" si="17"/>
        <v>34</v>
      </c>
      <c r="AN67" s="17">
        <f t="shared" si="18"/>
        <v>35</v>
      </c>
      <c r="AO67" s="17" t="str">
        <f t="shared" si="32"/>
        <v> </v>
      </c>
      <c r="AP67" s="17">
        <f t="shared" si="33"/>
        <v>35</v>
      </c>
      <c r="AQ67" s="17">
        <f t="shared" si="34"/>
        <v>35</v>
      </c>
      <c r="AR67" s="46"/>
      <c r="AS67" s="46"/>
      <c r="AT67" s="46"/>
      <c r="AU67" s="46"/>
      <c r="AV67" s="46"/>
      <c r="AW67" s="46"/>
      <c r="AX67" s="36">
        <f t="shared" si="35"/>
        <v>384.10497237569064</v>
      </c>
      <c r="AY67" s="17">
        <f t="shared" si="20"/>
        <v>33</v>
      </c>
      <c r="AZ67" s="47"/>
      <c r="BA67" s="46"/>
      <c r="BB67" s="12"/>
    </row>
    <row r="68" spans="1:54" ht="15.75" customHeight="1">
      <c r="A68" s="49"/>
      <c r="B68" s="40" t="s">
        <v>3</v>
      </c>
      <c r="C68" s="41" t="s">
        <v>58</v>
      </c>
      <c r="D68" s="15">
        <v>93</v>
      </c>
      <c r="E68" s="15">
        <v>91</v>
      </c>
      <c r="F68" s="15">
        <v>86</v>
      </c>
      <c r="G68" s="16">
        <f t="shared" si="23"/>
        <v>270</v>
      </c>
      <c r="H68" s="17">
        <f t="shared" si="21"/>
        <v>9</v>
      </c>
      <c r="I68" s="17">
        <f t="shared" si="22"/>
        <v>9</v>
      </c>
      <c r="J68" s="17">
        <f t="shared" si="14"/>
        <v>10</v>
      </c>
      <c r="K68" s="17" t="str">
        <f t="shared" si="24"/>
        <v> </v>
      </c>
      <c r="L68" s="17">
        <f t="shared" si="25"/>
        <v>10</v>
      </c>
      <c r="M68" s="17">
        <f t="shared" si="26"/>
        <v>10</v>
      </c>
      <c r="N68" s="46"/>
      <c r="O68" s="46"/>
      <c r="P68" s="46"/>
      <c r="Q68" s="46"/>
      <c r="R68" s="46"/>
      <c r="S68" s="46"/>
      <c r="T68" s="15">
        <v>84</v>
      </c>
      <c r="U68" s="15">
        <v>86</v>
      </c>
      <c r="V68" s="16">
        <f t="shared" si="27"/>
        <v>170</v>
      </c>
      <c r="W68" s="17">
        <f t="shared" si="5"/>
        <v>13</v>
      </c>
      <c r="X68" s="17">
        <f t="shared" si="28"/>
        <v>13</v>
      </c>
      <c r="Y68" s="17">
        <f t="shared" si="7"/>
        <v>14</v>
      </c>
      <c r="Z68" s="17" t="str">
        <f t="shared" si="29"/>
        <v> </v>
      </c>
      <c r="AA68" s="17">
        <f t="shared" si="30"/>
        <v>14</v>
      </c>
      <c r="AB68" s="17">
        <f t="shared" si="31"/>
        <v>14</v>
      </c>
      <c r="AC68" s="46"/>
      <c r="AD68" s="46"/>
      <c r="AE68" s="46"/>
      <c r="AF68" s="46"/>
      <c r="AG68" s="46"/>
      <c r="AH68" s="46"/>
      <c r="AI68" s="15">
        <v>56</v>
      </c>
      <c r="AJ68" s="18">
        <v>22.39</v>
      </c>
      <c r="AK68" s="19">
        <f t="shared" si="15"/>
        <v>2.5011165698972757</v>
      </c>
      <c r="AL68" s="17">
        <f t="shared" si="16"/>
        <v>18</v>
      </c>
      <c r="AM68" s="17">
        <f t="shared" si="17"/>
        <v>18</v>
      </c>
      <c r="AN68" s="17">
        <f t="shared" si="18"/>
        <v>19</v>
      </c>
      <c r="AO68" s="17" t="str">
        <f t="shared" si="32"/>
        <v> </v>
      </c>
      <c r="AP68" s="17">
        <f t="shared" si="33"/>
        <v>19</v>
      </c>
      <c r="AQ68" s="17">
        <f t="shared" si="34"/>
        <v>19</v>
      </c>
      <c r="AR68" s="46"/>
      <c r="AS68" s="46"/>
      <c r="AT68" s="46"/>
      <c r="AU68" s="46"/>
      <c r="AV68" s="46"/>
      <c r="AW68" s="46"/>
      <c r="AX68" s="36">
        <f t="shared" si="35"/>
        <v>442.50111656989725</v>
      </c>
      <c r="AY68" s="17">
        <f t="shared" si="20"/>
        <v>10</v>
      </c>
      <c r="AZ68" s="47"/>
      <c r="BA68" s="46"/>
      <c r="BB68" s="12"/>
    </row>
    <row r="69" spans="1:54" ht="15.75" customHeight="1">
      <c r="A69" s="49" t="s">
        <v>117</v>
      </c>
      <c r="B69" s="40" t="s">
        <v>118</v>
      </c>
      <c r="C69" s="41" t="s">
        <v>119</v>
      </c>
      <c r="D69" s="15">
        <v>94</v>
      </c>
      <c r="E69" s="15">
        <v>90</v>
      </c>
      <c r="F69" s="15">
        <v>80</v>
      </c>
      <c r="G69" s="16">
        <f t="shared" si="23"/>
        <v>264</v>
      </c>
      <c r="H69" s="17">
        <f t="shared" si="21"/>
        <v>18</v>
      </c>
      <c r="I69" s="17">
        <f t="shared" si="22"/>
        <v>18</v>
      </c>
      <c r="J69" s="17">
        <f t="shared" si="14"/>
        <v>19</v>
      </c>
      <c r="K69" s="17" t="str">
        <f t="shared" si="24"/>
        <v> </v>
      </c>
      <c r="L69" s="17">
        <f t="shared" si="25"/>
        <v>19</v>
      </c>
      <c r="M69" s="17">
        <f t="shared" si="26"/>
        <v>19</v>
      </c>
      <c r="N69" s="46">
        <f>O69+P69+Q69+R69</f>
        <v>57</v>
      </c>
      <c r="O69" s="46">
        <f>IF(L69=" "," ",L69)</f>
        <v>19</v>
      </c>
      <c r="P69" s="46">
        <f>IF(L70=" "," ",L70)</f>
        <v>6</v>
      </c>
      <c r="Q69" s="46">
        <f>IF(L71=" "," ",L71)</f>
        <v>32</v>
      </c>
      <c r="R69" s="46" t="str">
        <f>IF(L72=" "," ",L72)</f>
        <v>0</v>
      </c>
      <c r="S69" s="46">
        <f>IF(N69=0," ",RANK(N69,N$9:N$80,1))</f>
        <v>1</v>
      </c>
      <c r="T69" s="15">
        <v>75</v>
      </c>
      <c r="U69" s="15">
        <v>72</v>
      </c>
      <c r="V69" s="16">
        <f t="shared" si="27"/>
        <v>147</v>
      </c>
      <c r="W69" s="17">
        <f t="shared" si="5"/>
        <v>29</v>
      </c>
      <c r="X69" s="17">
        <f t="shared" si="28"/>
        <v>29</v>
      </c>
      <c r="Y69" s="17">
        <f t="shared" si="7"/>
        <v>30</v>
      </c>
      <c r="Z69" s="17" t="str">
        <f t="shared" si="29"/>
        <v> </v>
      </c>
      <c r="AA69" s="17">
        <f t="shared" si="30"/>
        <v>30</v>
      </c>
      <c r="AB69" s="17">
        <f t="shared" si="31"/>
        <v>30</v>
      </c>
      <c r="AC69" s="46">
        <f>AD69+AE69+AF69+AG69</f>
        <v>109</v>
      </c>
      <c r="AD69" s="46">
        <f>IF(AA69=" "," ",AA69)</f>
        <v>30</v>
      </c>
      <c r="AE69" s="46">
        <f>IF(AA70=" "," ",AA70)</f>
        <v>32</v>
      </c>
      <c r="AF69" s="46">
        <f>IF(AA71=" "," ",AA71)</f>
        <v>43</v>
      </c>
      <c r="AG69" s="46">
        <f>IF(AA72=" "," ",AA72)</f>
        <v>4</v>
      </c>
      <c r="AH69" s="46">
        <f>IF(AC69=0," ",RANK(AC69,AC$9:AC$80,1))</f>
        <v>7</v>
      </c>
      <c r="AI69" s="15">
        <v>74</v>
      </c>
      <c r="AJ69" s="18">
        <v>18.16</v>
      </c>
      <c r="AK69" s="19">
        <f t="shared" si="15"/>
        <v>4.07488986784141</v>
      </c>
      <c r="AL69" s="17">
        <f t="shared" si="16"/>
        <v>4</v>
      </c>
      <c r="AM69" s="17">
        <f t="shared" si="17"/>
        <v>4</v>
      </c>
      <c r="AN69" s="17">
        <f t="shared" si="18"/>
        <v>5</v>
      </c>
      <c r="AO69" s="17" t="str">
        <f t="shared" si="32"/>
        <v> </v>
      </c>
      <c r="AP69" s="17">
        <f t="shared" si="33"/>
        <v>5</v>
      </c>
      <c r="AQ69" s="17">
        <f t="shared" si="34"/>
        <v>5</v>
      </c>
      <c r="AR69" s="46">
        <f>AS69+AT69+AU69+AV69</f>
        <v>59</v>
      </c>
      <c r="AS69" s="46">
        <f>IF(AP69=" "," ",AP69)</f>
        <v>5</v>
      </c>
      <c r="AT69" s="46">
        <f>IF(AP70=" "," ",AP70)</f>
        <v>25</v>
      </c>
      <c r="AU69" s="46">
        <f>IF(AP71=" "," ",AP71)</f>
        <v>6</v>
      </c>
      <c r="AV69" s="46">
        <f>IF(AP72=" "," ",AP72)</f>
        <v>23</v>
      </c>
      <c r="AW69" s="46">
        <f>IF(AR69=0," ",RANK(AR69,AR$9:AR$80,1))</f>
        <v>2</v>
      </c>
      <c r="AX69" s="36">
        <f t="shared" si="35"/>
        <v>415.0748898678414</v>
      </c>
      <c r="AY69" s="17">
        <f t="shared" si="20"/>
        <v>24</v>
      </c>
      <c r="AZ69" s="47">
        <f>N69+AC69+AR69</f>
        <v>225</v>
      </c>
      <c r="BA69" s="46">
        <f>IF(AZ69=0,0,RANK(AZ69,AZ$9:AZ$80,1))</f>
        <v>3</v>
      </c>
      <c r="BB69" s="12"/>
    </row>
    <row r="70" spans="1:54" ht="15.75" customHeight="1">
      <c r="A70" s="49"/>
      <c r="B70" s="40" t="s">
        <v>120</v>
      </c>
      <c r="C70" s="41" t="s">
        <v>121</v>
      </c>
      <c r="D70" s="15">
        <v>89</v>
      </c>
      <c r="E70" s="15">
        <v>92</v>
      </c>
      <c r="F70" s="15">
        <v>91</v>
      </c>
      <c r="G70" s="16">
        <f t="shared" si="23"/>
        <v>272</v>
      </c>
      <c r="H70" s="17">
        <f t="shared" si="21"/>
        <v>5</v>
      </c>
      <c r="I70" s="17">
        <f t="shared" si="22"/>
        <v>5</v>
      </c>
      <c r="J70" s="17">
        <f t="shared" si="14"/>
        <v>6</v>
      </c>
      <c r="K70" s="17" t="str">
        <f t="shared" si="24"/>
        <v> </v>
      </c>
      <c r="L70" s="17">
        <f t="shared" si="25"/>
        <v>6</v>
      </c>
      <c r="M70" s="17">
        <f t="shared" si="26"/>
        <v>6</v>
      </c>
      <c r="N70" s="46"/>
      <c r="O70" s="46"/>
      <c r="P70" s="46"/>
      <c r="Q70" s="46"/>
      <c r="R70" s="46"/>
      <c r="S70" s="46"/>
      <c r="T70" s="15">
        <v>76</v>
      </c>
      <c r="U70" s="15">
        <v>67</v>
      </c>
      <c r="V70" s="16">
        <f t="shared" si="27"/>
        <v>143</v>
      </c>
      <c r="W70" s="17">
        <f t="shared" si="5"/>
        <v>31</v>
      </c>
      <c r="X70" s="17">
        <f t="shared" si="28"/>
        <v>31</v>
      </c>
      <c r="Y70" s="17">
        <f t="shared" si="7"/>
        <v>32</v>
      </c>
      <c r="Z70" s="17" t="str">
        <f t="shared" si="29"/>
        <v> </v>
      </c>
      <c r="AA70" s="17">
        <f t="shared" si="30"/>
        <v>32</v>
      </c>
      <c r="AB70" s="17">
        <f t="shared" si="31"/>
        <v>32</v>
      </c>
      <c r="AC70" s="46"/>
      <c r="AD70" s="46"/>
      <c r="AE70" s="46"/>
      <c r="AF70" s="46"/>
      <c r="AG70" s="46"/>
      <c r="AH70" s="46"/>
      <c r="AI70" s="15">
        <v>35</v>
      </c>
      <c r="AJ70" s="18">
        <v>18.45</v>
      </c>
      <c r="AK70" s="19">
        <f t="shared" si="15"/>
        <v>1.897018970189702</v>
      </c>
      <c r="AL70" s="17">
        <f t="shared" si="16"/>
        <v>24</v>
      </c>
      <c r="AM70" s="17">
        <f t="shared" si="17"/>
        <v>24</v>
      </c>
      <c r="AN70" s="17">
        <f t="shared" si="18"/>
        <v>25</v>
      </c>
      <c r="AO70" s="17" t="str">
        <f t="shared" si="32"/>
        <v> </v>
      </c>
      <c r="AP70" s="17">
        <f t="shared" si="33"/>
        <v>25</v>
      </c>
      <c r="AQ70" s="17">
        <f t="shared" si="34"/>
        <v>25</v>
      </c>
      <c r="AR70" s="46"/>
      <c r="AS70" s="46"/>
      <c r="AT70" s="46"/>
      <c r="AU70" s="46"/>
      <c r="AV70" s="46"/>
      <c r="AW70" s="46"/>
      <c r="AX70" s="36">
        <f t="shared" si="35"/>
        <v>416.8970189701897</v>
      </c>
      <c r="AY70" s="17">
        <f t="shared" si="20"/>
        <v>22</v>
      </c>
      <c r="AZ70" s="47"/>
      <c r="BA70" s="46"/>
      <c r="BB70" s="12"/>
    </row>
    <row r="71" spans="1:54" ht="15.75" customHeight="1">
      <c r="A71" s="49"/>
      <c r="B71" s="40" t="s">
        <v>29</v>
      </c>
      <c r="C71" s="41" t="s">
        <v>57</v>
      </c>
      <c r="D71" s="15">
        <v>96</v>
      </c>
      <c r="E71" s="15">
        <v>71</v>
      </c>
      <c r="F71" s="15">
        <v>73</v>
      </c>
      <c r="G71" s="16">
        <f t="shared" si="23"/>
        <v>240</v>
      </c>
      <c r="H71" s="17">
        <f t="shared" si="21"/>
        <v>31</v>
      </c>
      <c r="I71" s="17">
        <f t="shared" si="22"/>
        <v>31</v>
      </c>
      <c r="J71" s="17">
        <f t="shared" si="14"/>
        <v>32</v>
      </c>
      <c r="K71" s="17" t="str">
        <f t="shared" si="24"/>
        <v> </v>
      </c>
      <c r="L71" s="17">
        <f t="shared" si="25"/>
        <v>32</v>
      </c>
      <c r="M71" s="17">
        <f t="shared" si="26"/>
        <v>32</v>
      </c>
      <c r="N71" s="46"/>
      <c r="O71" s="46"/>
      <c r="P71" s="46"/>
      <c r="Q71" s="46"/>
      <c r="R71" s="46"/>
      <c r="S71" s="46"/>
      <c r="T71" s="15">
        <v>38</v>
      </c>
      <c r="U71" s="15">
        <v>36</v>
      </c>
      <c r="V71" s="16">
        <f t="shared" si="27"/>
        <v>74</v>
      </c>
      <c r="W71" s="17">
        <f t="shared" si="5"/>
        <v>42</v>
      </c>
      <c r="X71" s="17">
        <f t="shared" si="28"/>
        <v>42</v>
      </c>
      <c r="Y71" s="17">
        <f t="shared" si="7"/>
        <v>43</v>
      </c>
      <c r="Z71" s="17" t="str">
        <f t="shared" si="29"/>
        <v> </v>
      </c>
      <c r="AA71" s="17">
        <f t="shared" si="30"/>
        <v>43</v>
      </c>
      <c r="AB71" s="17">
        <f t="shared" si="31"/>
        <v>43</v>
      </c>
      <c r="AC71" s="46"/>
      <c r="AD71" s="46"/>
      <c r="AE71" s="46"/>
      <c r="AF71" s="46"/>
      <c r="AG71" s="46"/>
      <c r="AH71" s="46"/>
      <c r="AI71" s="15">
        <v>55</v>
      </c>
      <c r="AJ71" s="18">
        <v>14.63</v>
      </c>
      <c r="AK71" s="19">
        <f t="shared" si="15"/>
        <v>3.7593984962406015</v>
      </c>
      <c r="AL71" s="17">
        <f t="shared" si="16"/>
        <v>5</v>
      </c>
      <c r="AM71" s="17">
        <f t="shared" si="17"/>
        <v>5</v>
      </c>
      <c r="AN71" s="17">
        <f t="shared" si="18"/>
        <v>6</v>
      </c>
      <c r="AO71" s="17" t="str">
        <f t="shared" si="32"/>
        <v> </v>
      </c>
      <c r="AP71" s="17">
        <f t="shared" si="33"/>
        <v>6</v>
      </c>
      <c r="AQ71" s="17">
        <f t="shared" si="34"/>
        <v>6</v>
      </c>
      <c r="AR71" s="46"/>
      <c r="AS71" s="46"/>
      <c r="AT71" s="46"/>
      <c r="AU71" s="46"/>
      <c r="AV71" s="46"/>
      <c r="AW71" s="46"/>
      <c r="AX71" s="36">
        <f t="shared" si="35"/>
        <v>317.7593984962406</v>
      </c>
      <c r="AY71" s="17">
        <f t="shared" si="20"/>
        <v>38</v>
      </c>
      <c r="AZ71" s="47"/>
      <c r="BA71" s="46"/>
      <c r="BB71" s="12"/>
    </row>
    <row r="72" spans="1:54" ht="15.75" customHeight="1">
      <c r="A72" s="49"/>
      <c r="B72" s="40" t="s">
        <v>31</v>
      </c>
      <c r="C72" s="41" t="s">
        <v>80</v>
      </c>
      <c r="D72" s="15">
        <v>97</v>
      </c>
      <c r="E72" s="15">
        <v>96</v>
      </c>
      <c r="F72" s="15">
        <v>94</v>
      </c>
      <c r="G72" s="16">
        <f t="shared" si="23"/>
        <v>287</v>
      </c>
      <c r="H72" s="17">
        <f t="shared" si="21"/>
        <v>1</v>
      </c>
      <c r="I72" s="17" t="str">
        <f t="shared" si="22"/>
        <v>0</v>
      </c>
      <c r="J72" s="17" t="str">
        <f t="shared" si="14"/>
        <v>0</v>
      </c>
      <c r="K72" s="17" t="str">
        <f t="shared" si="24"/>
        <v> </v>
      </c>
      <c r="L72" s="17" t="str">
        <f t="shared" si="25"/>
        <v>0</v>
      </c>
      <c r="M72" s="17" t="str">
        <f t="shared" si="26"/>
        <v>0</v>
      </c>
      <c r="N72" s="46"/>
      <c r="O72" s="46"/>
      <c r="P72" s="46"/>
      <c r="Q72" s="46"/>
      <c r="R72" s="46"/>
      <c r="S72" s="46"/>
      <c r="T72" s="15">
        <v>91</v>
      </c>
      <c r="U72" s="15">
        <v>93</v>
      </c>
      <c r="V72" s="16">
        <f t="shared" si="27"/>
        <v>184</v>
      </c>
      <c r="W72" s="17">
        <f t="shared" si="5"/>
        <v>3</v>
      </c>
      <c r="X72" s="17">
        <f t="shared" si="28"/>
        <v>3</v>
      </c>
      <c r="Y72" s="17">
        <f t="shared" si="7"/>
        <v>4</v>
      </c>
      <c r="Z72" s="17" t="str">
        <f t="shared" si="29"/>
        <v> </v>
      </c>
      <c r="AA72" s="17">
        <f t="shared" si="30"/>
        <v>4</v>
      </c>
      <c r="AB72" s="17">
        <f t="shared" si="31"/>
        <v>4</v>
      </c>
      <c r="AC72" s="46"/>
      <c r="AD72" s="46"/>
      <c r="AE72" s="46"/>
      <c r="AF72" s="46"/>
      <c r="AG72" s="46"/>
      <c r="AH72" s="46"/>
      <c r="AI72" s="15">
        <v>64</v>
      </c>
      <c r="AJ72" s="18">
        <v>32.73</v>
      </c>
      <c r="AK72" s="19">
        <f t="shared" si="15"/>
        <v>1.9553926061717082</v>
      </c>
      <c r="AL72" s="17">
        <f t="shared" si="16"/>
        <v>22</v>
      </c>
      <c r="AM72" s="17">
        <f t="shared" si="17"/>
        <v>22</v>
      </c>
      <c r="AN72" s="17">
        <f t="shared" si="18"/>
        <v>23</v>
      </c>
      <c r="AO72" s="17" t="str">
        <f t="shared" si="32"/>
        <v> </v>
      </c>
      <c r="AP72" s="17">
        <f t="shared" si="33"/>
        <v>23</v>
      </c>
      <c r="AQ72" s="17">
        <f t="shared" si="34"/>
        <v>23</v>
      </c>
      <c r="AR72" s="46"/>
      <c r="AS72" s="46"/>
      <c r="AT72" s="46"/>
      <c r="AU72" s="46"/>
      <c r="AV72" s="46"/>
      <c r="AW72" s="46"/>
      <c r="AX72" s="36">
        <f t="shared" si="35"/>
        <v>472.9553926061717</v>
      </c>
      <c r="AY72" s="17">
        <f t="shared" si="20"/>
        <v>1</v>
      </c>
      <c r="AZ72" s="47"/>
      <c r="BA72" s="46"/>
      <c r="BB72" s="12"/>
    </row>
    <row r="73" spans="1:54" ht="15.75" customHeight="1">
      <c r="A73" s="49" t="s">
        <v>157</v>
      </c>
      <c r="B73" s="40" t="s">
        <v>61</v>
      </c>
      <c r="C73" s="41" t="s">
        <v>78</v>
      </c>
      <c r="D73" s="15">
        <v>89</v>
      </c>
      <c r="E73" s="15">
        <v>62</v>
      </c>
      <c r="F73" s="15">
        <v>68</v>
      </c>
      <c r="G73" s="16">
        <f t="shared" si="23"/>
        <v>219</v>
      </c>
      <c r="H73" s="17">
        <f t="shared" si="21"/>
        <v>40</v>
      </c>
      <c r="I73" s="17">
        <f t="shared" si="22"/>
        <v>40</v>
      </c>
      <c r="J73" s="17">
        <f t="shared" si="14"/>
        <v>41</v>
      </c>
      <c r="K73" s="17" t="str">
        <f t="shared" si="24"/>
        <v> </v>
      </c>
      <c r="L73" s="17">
        <f t="shared" si="25"/>
        <v>41</v>
      </c>
      <c r="M73" s="17">
        <f t="shared" si="26"/>
        <v>41</v>
      </c>
      <c r="N73" s="46">
        <f>O73+P73+Q73+R73</f>
        <v>130</v>
      </c>
      <c r="O73" s="46">
        <f>IF(L73=" "," ",L73)</f>
        <v>41</v>
      </c>
      <c r="P73" s="46">
        <f>IF(L74=" "," ",L74)</f>
        <v>4</v>
      </c>
      <c r="Q73" s="46">
        <f>IF(L75=" "," ",L75)</f>
        <v>37</v>
      </c>
      <c r="R73" s="46">
        <f>IF(L76=" "," ",L76)</f>
        <v>48</v>
      </c>
      <c r="S73" s="46">
        <f>IF(N73=0," ",RANK(N73,N$9:N$80,1))</f>
        <v>10</v>
      </c>
      <c r="T73" s="15">
        <v>29</v>
      </c>
      <c r="U73" s="15">
        <v>26</v>
      </c>
      <c r="V73" s="16">
        <f t="shared" si="27"/>
        <v>55</v>
      </c>
      <c r="W73" s="17">
        <f aca="true" t="shared" si="37" ref="W73:W80">IF(V73=0," ",RANK(V73,V$9:V$80,0))</f>
        <v>44</v>
      </c>
      <c r="X73" s="17">
        <f t="shared" si="28"/>
        <v>44</v>
      </c>
      <c r="Y73" s="17">
        <f t="shared" si="7"/>
        <v>45</v>
      </c>
      <c r="Z73" s="17" t="str">
        <f t="shared" si="29"/>
        <v> </v>
      </c>
      <c r="AA73" s="17">
        <f t="shared" si="30"/>
        <v>45</v>
      </c>
      <c r="AB73" s="17">
        <f t="shared" si="31"/>
        <v>45</v>
      </c>
      <c r="AC73" s="46">
        <f>AD73+AE73+AF73+AG73</f>
        <v>131</v>
      </c>
      <c r="AD73" s="46">
        <f>IF(AA73=" "," ",AA73)</f>
        <v>45</v>
      </c>
      <c r="AE73" s="46">
        <f>IF(AA74=" "," ",AA74)</f>
        <v>11</v>
      </c>
      <c r="AF73" s="46">
        <f>IF(AA75=" "," ",AA75)</f>
        <v>28</v>
      </c>
      <c r="AG73" s="46">
        <f>IF(AA76=" "," ",AA76)</f>
        <v>47</v>
      </c>
      <c r="AH73" s="46">
        <f>IF(AC73=0," ",RANK(AC73,AC$9:AC$80,1))</f>
        <v>10</v>
      </c>
      <c r="AI73" s="15">
        <v>0</v>
      </c>
      <c r="AJ73" s="18">
        <v>25.35</v>
      </c>
      <c r="AK73" s="19">
        <f t="shared" si="15"/>
        <v>0</v>
      </c>
      <c r="AL73" s="17" t="str">
        <f t="shared" si="16"/>
        <v> </v>
      </c>
      <c r="AM73" s="17" t="str">
        <f t="shared" si="17"/>
        <v> </v>
      </c>
      <c r="AN73" s="17" t="str">
        <f t="shared" si="18"/>
        <v> </v>
      </c>
      <c r="AO73" s="17" t="str">
        <f t="shared" si="32"/>
        <v>49</v>
      </c>
      <c r="AP73" s="17" t="str">
        <f t="shared" si="33"/>
        <v>49</v>
      </c>
      <c r="AQ73" s="17" t="str">
        <f t="shared" si="34"/>
        <v>49</v>
      </c>
      <c r="AR73" s="46">
        <f>AS73+AT73+AU73+AV73</f>
        <v>100</v>
      </c>
      <c r="AS73" s="46" t="str">
        <f>IF(AP73=" "," ",AP73)</f>
        <v>49</v>
      </c>
      <c r="AT73" s="46">
        <f>IF(AP74=" "," ",AP74)</f>
        <v>15</v>
      </c>
      <c r="AU73" s="46">
        <f>IF(AP75=" "," ",AP75)</f>
        <v>16</v>
      </c>
      <c r="AV73" s="46">
        <f>IF(AP76=" "," ",AP76)</f>
        <v>20</v>
      </c>
      <c r="AW73" s="46">
        <f>IF(AR73=0," ",RANK(AR73,AR$9:AR$80,1))</f>
        <v>7</v>
      </c>
      <c r="AX73" s="36">
        <f t="shared" si="35"/>
        <v>274</v>
      </c>
      <c r="AY73" s="17">
        <f t="shared" si="20"/>
        <v>43</v>
      </c>
      <c r="AZ73" s="47">
        <f>N73+AC73+AR73</f>
        <v>361</v>
      </c>
      <c r="BA73" s="46">
        <f>IF(AZ73=0,0,RANK(AZ73,AZ$9:AZ$80,1))</f>
        <v>9</v>
      </c>
      <c r="BB73" s="12"/>
    </row>
    <row r="74" spans="1:54" ht="15.75" customHeight="1">
      <c r="A74" s="49"/>
      <c r="B74" s="40" t="s">
        <v>22</v>
      </c>
      <c r="C74" s="41" t="s">
        <v>28</v>
      </c>
      <c r="D74" s="15">
        <v>92</v>
      </c>
      <c r="E74" s="15">
        <v>90</v>
      </c>
      <c r="F74" s="15">
        <v>93</v>
      </c>
      <c r="G74" s="16">
        <f t="shared" si="23"/>
        <v>275</v>
      </c>
      <c r="H74" s="17">
        <f t="shared" si="21"/>
        <v>3</v>
      </c>
      <c r="I74" s="17">
        <f t="shared" si="22"/>
        <v>3</v>
      </c>
      <c r="J74" s="17">
        <f aca="true" t="shared" si="38" ref="J74:J80">IF(I74=" "," ",IF(I74="0","0",I74+1))</f>
        <v>4</v>
      </c>
      <c r="K74" s="17" t="str">
        <f t="shared" si="24"/>
        <v> </v>
      </c>
      <c r="L74" s="17">
        <f t="shared" si="25"/>
        <v>4</v>
      </c>
      <c r="M74" s="17">
        <f t="shared" si="26"/>
        <v>4</v>
      </c>
      <c r="N74" s="46"/>
      <c r="O74" s="46"/>
      <c r="P74" s="46"/>
      <c r="Q74" s="46"/>
      <c r="R74" s="46"/>
      <c r="S74" s="46"/>
      <c r="T74" s="15">
        <v>79</v>
      </c>
      <c r="U74" s="15">
        <v>92</v>
      </c>
      <c r="V74" s="16">
        <f t="shared" si="27"/>
        <v>171</v>
      </c>
      <c r="W74" s="17">
        <f t="shared" si="37"/>
        <v>10</v>
      </c>
      <c r="X74" s="17">
        <f t="shared" si="28"/>
        <v>10</v>
      </c>
      <c r="Y74" s="17">
        <f aca="true" t="shared" si="39" ref="Y74:Y80">IF(X74=" "," ",IF(X74="0","0",X74+1))</f>
        <v>11</v>
      </c>
      <c r="Z74" s="17" t="str">
        <f t="shared" si="29"/>
        <v> </v>
      </c>
      <c r="AA74" s="17">
        <f t="shared" si="30"/>
        <v>11</v>
      </c>
      <c r="AB74" s="17">
        <f t="shared" si="31"/>
        <v>11</v>
      </c>
      <c r="AC74" s="46"/>
      <c r="AD74" s="46"/>
      <c r="AE74" s="46"/>
      <c r="AF74" s="46"/>
      <c r="AG74" s="46"/>
      <c r="AH74" s="46"/>
      <c r="AI74" s="15">
        <v>74</v>
      </c>
      <c r="AJ74" s="18">
        <v>27.3</v>
      </c>
      <c r="AK74" s="19">
        <f t="shared" si="15"/>
        <v>2.7106227106227108</v>
      </c>
      <c r="AL74" s="17">
        <f aca="true" t="shared" si="40" ref="AL74:AL80">IF(AK74=0," ",RANK(AK74,AK$9:AK$80,0))</f>
        <v>14</v>
      </c>
      <c r="AM74" s="17">
        <f aca="true" t="shared" si="41" ref="AM74:AM80">IF(AK74=0," ",IF(AL74=1,"0",0+AL74))</f>
        <v>14</v>
      </c>
      <c r="AN74" s="17">
        <f aca="true" t="shared" si="42" ref="AN74:AN80">IF(AM74=" "," ",IF(AM74="0","0",AM74+1))</f>
        <v>15</v>
      </c>
      <c r="AO74" s="17" t="str">
        <f t="shared" si="32"/>
        <v> </v>
      </c>
      <c r="AP74" s="17">
        <f t="shared" si="33"/>
        <v>15</v>
      </c>
      <c r="AQ74" s="17">
        <f t="shared" si="34"/>
        <v>15</v>
      </c>
      <c r="AR74" s="46"/>
      <c r="AS74" s="46"/>
      <c r="AT74" s="46"/>
      <c r="AU74" s="46"/>
      <c r="AV74" s="46"/>
      <c r="AW74" s="46"/>
      <c r="AX74" s="36">
        <f t="shared" si="35"/>
        <v>448.7106227106227</v>
      </c>
      <c r="AY74" s="17">
        <f aca="true" t="shared" si="43" ref="AY74:AY80">IF(AX74=0," ",RANK(AX74,AX$9:AX$80,0))</f>
        <v>5</v>
      </c>
      <c r="AZ74" s="47"/>
      <c r="BA74" s="46"/>
      <c r="BB74" s="12"/>
    </row>
    <row r="75" spans="1:54" ht="15.75" customHeight="1">
      <c r="A75" s="49"/>
      <c r="B75" s="40" t="s">
        <v>99</v>
      </c>
      <c r="C75" s="41" t="s">
        <v>100</v>
      </c>
      <c r="D75" s="15">
        <v>82</v>
      </c>
      <c r="E75" s="15">
        <v>74</v>
      </c>
      <c r="F75" s="15">
        <v>76</v>
      </c>
      <c r="G75" s="16">
        <f t="shared" si="23"/>
        <v>232</v>
      </c>
      <c r="H75" s="17">
        <f aca="true" t="shared" si="44" ref="H75:H80">IF(G75=0," ",RANK(G75,G$9:G$80,0))</f>
        <v>36</v>
      </c>
      <c r="I75" s="17">
        <f aca="true" t="shared" si="45" ref="I75:I80">IF(G75=0," ",IF(H75=1,"0",0+H75))</f>
        <v>36</v>
      </c>
      <c r="J75" s="17">
        <f t="shared" si="38"/>
        <v>37</v>
      </c>
      <c r="K75" s="17" t="str">
        <f t="shared" si="24"/>
        <v> </v>
      </c>
      <c r="L75" s="17">
        <f t="shared" si="25"/>
        <v>37</v>
      </c>
      <c r="M75" s="17">
        <f t="shared" si="26"/>
        <v>37</v>
      </c>
      <c r="N75" s="46"/>
      <c r="O75" s="46"/>
      <c r="P75" s="46"/>
      <c r="Q75" s="46"/>
      <c r="R75" s="46"/>
      <c r="S75" s="46"/>
      <c r="T75" s="15">
        <v>77</v>
      </c>
      <c r="U75" s="15">
        <v>73</v>
      </c>
      <c r="V75" s="16">
        <f t="shared" si="27"/>
        <v>150</v>
      </c>
      <c r="W75" s="17">
        <f t="shared" si="37"/>
        <v>27</v>
      </c>
      <c r="X75" s="17">
        <f t="shared" si="28"/>
        <v>27</v>
      </c>
      <c r="Y75" s="17">
        <f t="shared" si="39"/>
        <v>28</v>
      </c>
      <c r="Z75" s="17" t="str">
        <f t="shared" si="29"/>
        <v> </v>
      </c>
      <c r="AA75" s="17">
        <f t="shared" si="30"/>
        <v>28</v>
      </c>
      <c r="AB75" s="17">
        <f t="shared" si="31"/>
        <v>28</v>
      </c>
      <c r="AC75" s="46"/>
      <c r="AD75" s="46"/>
      <c r="AE75" s="46"/>
      <c r="AF75" s="46"/>
      <c r="AG75" s="46"/>
      <c r="AH75" s="46"/>
      <c r="AI75" s="15">
        <v>68</v>
      </c>
      <c r="AJ75" s="18">
        <v>25.37</v>
      </c>
      <c r="AK75" s="19">
        <f t="shared" si="15"/>
        <v>2.6803310997240835</v>
      </c>
      <c r="AL75" s="17">
        <f t="shared" si="40"/>
        <v>15</v>
      </c>
      <c r="AM75" s="17">
        <f t="shared" si="41"/>
        <v>15</v>
      </c>
      <c r="AN75" s="17">
        <f t="shared" si="42"/>
        <v>16</v>
      </c>
      <c r="AO75" s="17" t="str">
        <f t="shared" si="32"/>
        <v> </v>
      </c>
      <c r="AP75" s="17">
        <f t="shared" si="33"/>
        <v>16</v>
      </c>
      <c r="AQ75" s="17">
        <f t="shared" si="34"/>
        <v>16</v>
      </c>
      <c r="AR75" s="46"/>
      <c r="AS75" s="46"/>
      <c r="AT75" s="46"/>
      <c r="AU75" s="46"/>
      <c r="AV75" s="46"/>
      <c r="AW75" s="46"/>
      <c r="AX75" s="36">
        <f t="shared" si="35"/>
        <v>384.68033109972407</v>
      </c>
      <c r="AY75" s="17">
        <f t="shared" si="43"/>
        <v>32</v>
      </c>
      <c r="AZ75" s="47"/>
      <c r="BA75" s="46"/>
      <c r="BB75" s="12"/>
    </row>
    <row r="76" spans="1:54" ht="15.75" customHeight="1">
      <c r="A76" s="49"/>
      <c r="B76" s="40" t="s">
        <v>161</v>
      </c>
      <c r="C76" s="41" t="s">
        <v>162</v>
      </c>
      <c r="D76" s="15">
        <v>53</v>
      </c>
      <c r="E76" s="15">
        <v>43</v>
      </c>
      <c r="F76" s="15">
        <v>47</v>
      </c>
      <c r="G76" s="16">
        <f t="shared" si="23"/>
        <v>143</v>
      </c>
      <c r="H76" s="17">
        <f t="shared" si="44"/>
        <v>47</v>
      </c>
      <c r="I76" s="17">
        <f t="shared" si="45"/>
        <v>47</v>
      </c>
      <c r="J76" s="17">
        <f t="shared" si="38"/>
        <v>48</v>
      </c>
      <c r="K76" s="17" t="str">
        <f t="shared" si="24"/>
        <v> </v>
      </c>
      <c r="L76" s="17">
        <f t="shared" si="25"/>
        <v>48</v>
      </c>
      <c r="M76" s="17">
        <f t="shared" si="26"/>
        <v>48</v>
      </c>
      <c r="N76" s="46"/>
      <c r="O76" s="46"/>
      <c r="P76" s="46"/>
      <c r="Q76" s="46"/>
      <c r="R76" s="46"/>
      <c r="S76" s="46"/>
      <c r="T76" s="15">
        <v>0</v>
      </c>
      <c r="U76" s="15">
        <v>2</v>
      </c>
      <c r="V76" s="16">
        <f t="shared" si="27"/>
        <v>2</v>
      </c>
      <c r="W76" s="17">
        <f t="shared" si="37"/>
        <v>46</v>
      </c>
      <c r="X76" s="17">
        <f t="shared" si="28"/>
        <v>46</v>
      </c>
      <c r="Y76" s="17">
        <f t="shared" si="39"/>
        <v>47</v>
      </c>
      <c r="Z76" s="17" t="str">
        <f t="shared" si="29"/>
        <v> </v>
      </c>
      <c r="AA76" s="17">
        <f t="shared" si="30"/>
        <v>47</v>
      </c>
      <c r="AB76" s="17">
        <f t="shared" si="31"/>
        <v>47</v>
      </c>
      <c r="AC76" s="46"/>
      <c r="AD76" s="46"/>
      <c r="AE76" s="46"/>
      <c r="AF76" s="46"/>
      <c r="AG76" s="46"/>
      <c r="AH76" s="46"/>
      <c r="AI76" s="15">
        <v>68</v>
      </c>
      <c r="AJ76" s="18">
        <v>31.12</v>
      </c>
      <c r="AK76" s="19">
        <f t="shared" si="15"/>
        <v>2.185089974293059</v>
      </c>
      <c r="AL76" s="17">
        <f t="shared" si="40"/>
        <v>19</v>
      </c>
      <c r="AM76" s="17">
        <f t="shared" si="41"/>
        <v>19</v>
      </c>
      <c r="AN76" s="17">
        <f t="shared" si="42"/>
        <v>20</v>
      </c>
      <c r="AO76" s="17" t="str">
        <f t="shared" si="32"/>
        <v> </v>
      </c>
      <c r="AP76" s="17">
        <f t="shared" si="33"/>
        <v>20</v>
      </c>
      <c r="AQ76" s="17">
        <f t="shared" si="34"/>
        <v>20</v>
      </c>
      <c r="AR76" s="46"/>
      <c r="AS76" s="46"/>
      <c r="AT76" s="46"/>
      <c r="AU76" s="46"/>
      <c r="AV76" s="46"/>
      <c r="AW76" s="46"/>
      <c r="AX76" s="36">
        <f t="shared" si="35"/>
        <v>147.18508997429305</v>
      </c>
      <c r="AY76" s="17">
        <f t="shared" si="43"/>
        <v>48</v>
      </c>
      <c r="AZ76" s="47"/>
      <c r="BA76" s="46"/>
      <c r="BB76" s="12"/>
    </row>
    <row r="77" spans="1:54" ht="15.75" customHeight="1">
      <c r="A77" s="49" t="s">
        <v>158</v>
      </c>
      <c r="B77" s="40" t="s">
        <v>12</v>
      </c>
      <c r="C77" s="41" t="s">
        <v>125</v>
      </c>
      <c r="D77" s="15">
        <v>40</v>
      </c>
      <c r="E77" s="15">
        <v>88</v>
      </c>
      <c r="F77" s="15">
        <v>39</v>
      </c>
      <c r="G77" s="16">
        <f t="shared" si="23"/>
        <v>167</v>
      </c>
      <c r="H77" s="17">
        <f t="shared" si="44"/>
        <v>45</v>
      </c>
      <c r="I77" s="17">
        <f t="shared" si="45"/>
        <v>45</v>
      </c>
      <c r="J77" s="17">
        <f t="shared" si="38"/>
        <v>46</v>
      </c>
      <c r="K77" s="17" t="str">
        <f t="shared" si="24"/>
        <v> </v>
      </c>
      <c r="L77" s="17">
        <f t="shared" si="25"/>
        <v>46</v>
      </c>
      <c r="M77" s="17">
        <f t="shared" si="26"/>
        <v>46</v>
      </c>
      <c r="N77" s="46">
        <f>O77+P77+Q77+R77</f>
        <v>116</v>
      </c>
      <c r="O77" s="46">
        <f>IF(L77=" "," ",L77)</f>
        <v>46</v>
      </c>
      <c r="P77" s="46">
        <f>IF(L78=" "," ",L78)</f>
        <v>27</v>
      </c>
      <c r="Q77" s="46">
        <f>IF(L79=" "," ",L79)</f>
        <v>38</v>
      </c>
      <c r="R77" s="46">
        <f>IF(L80=" "," ",L80)</f>
        <v>5</v>
      </c>
      <c r="S77" s="46">
        <f>IF(N77=0," ",RANK(N77,N$9:N$80,1))</f>
        <v>8</v>
      </c>
      <c r="T77" s="15">
        <v>5</v>
      </c>
      <c r="U77" s="15">
        <v>4</v>
      </c>
      <c r="V77" s="16">
        <f t="shared" si="27"/>
        <v>9</v>
      </c>
      <c r="W77" s="17">
        <f t="shared" si="37"/>
        <v>45</v>
      </c>
      <c r="X77" s="17">
        <f t="shared" si="28"/>
        <v>45</v>
      </c>
      <c r="Y77" s="17">
        <f t="shared" si="39"/>
        <v>46</v>
      </c>
      <c r="Z77" s="17" t="str">
        <f t="shared" si="29"/>
        <v> </v>
      </c>
      <c r="AA77" s="17">
        <f t="shared" si="30"/>
        <v>46</v>
      </c>
      <c r="AB77" s="17">
        <f t="shared" si="31"/>
        <v>46</v>
      </c>
      <c r="AC77" s="46">
        <f>AD77+AE77+AF77+AG77</f>
        <v>103</v>
      </c>
      <c r="AD77" s="46">
        <f>IF(AA77=" "," ",AA77)</f>
        <v>46</v>
      </c>
      <c r="AE77" s="46">
        <f>IF(AA78=" "," ",AA78)</f>
        <v>11</v>
      </c>
      <c r="AF77" s="46">
        <f>IF(AA79=" "," ",AA79)</f>
        <v>40</v>
      </c>
      <c r="AG77" s="46">
        <f>IF(AA80=" "," ",AA80)</f>
        <v>6</v>
      </c>
      <c r="AH77" s="46">
        <f>IF(AC77=0," ",RANK(AC77,AC$9:AC$80,1))</f>
        <v>6</v>
      </c>
      <c r="AI77" s="15">
        <v>40</v>
      </c>
      <c r="AJ77" s="18">
        <v>33.33</v>
      </c>
      <c r="AK77" s="19">
        <f t="shared" si="15"/>
        <v>1.2001200120012</v>
      </c>
      <c r="AL77" s="17">
        <f t="shared" si="40"/>
        <v>33</v>
      </c>
      <c r="AM77" s="17">
        <f t="shared" si="41"/>
        <v>33</v>
      </c>
      <c r="AN77" s="17">
        <f t="shared" si="42"/>
        <v>34</v>
      </c>
      <c r="AO77" s="17" t="str">
        <f t="shared" si="32"/>
        <v> </v>
      </c>
      <c r="AP77" s="17">
        <f t="shared" si="33"/>
        <v>34</v>
      </c>
      <c r="AQ77" s="17">
        <f t="shared" si="34"/>
        <v>34</v>
      </c>
      <c r="AR77" s="46">
        <f>AS77+AT77+AU77+AV77</f>
        <v>90</v>
      </c>
      <c r="AS77" s="46">
        <f>IF(AP77=" "," ",AP77)</f>
        <v>34</v>
      </c>
      <c r="AT77" s="46">
        <f>IF(AP78=" "," ",AP78)</f>
        <v>31</v>
      </c>
      <c r="AU77" s="46">
        <f>IF(AP79=" "," ",AP79)</f>
        <v>4</v>
      </c>
      <c r="AV77" s="46">
        <f>IF(AP80=" "," ",AP80)</f>
        <v>21</v>
      </c>
      <c r="AW77" s="46">
        <f>IF(AR77=0," ",RANK(AR77,AR$9:AR$80,1))</f>
        <v>5</v>
      </c>
      <c r="AX77" s="36">
        <f t="shared" si="35"/>
        <v>177.2001200120012</v>
      </c>
      <c r="AY77" s="17">
        <f t="shared" si="43"/>
        <v>47</v>
      </c>
      <c r="AZ77" s="47">
        <f>N77+AC77+AR77</f>
        <v>309</v>
      </c>
      <c r="BA77" s="46">
        <f>IF(AZ77=0,0,RANK(AZ77,AZ$9:AZ$80,1))</f>
        <v>6</v>
      </c>
      <c r="BB77" s="12"/>
    </row>
    <row r="78" spans="1:54" ht="15.75" customHeight="1">
      <c r="A78" s="49"/>
      <c r="B78" s="40" t="s">
        <v>84</v>
      </c>
      <c r="C78" s="41" t="s">
        <v>85</v>
      </c>
      <c r="D78" s="15">
        <v>91</v>
      </c>
      <c r="E78" s="15">
        <v>83</v>
      </c>
      <c r="F78" s="15">
        <v>77</v>
      </c>
      <c r="G78" s="16">
        <f t="shared" si="23"/>
        <v>251</v>
      </c>
      <c r="H78" s="17">
        <f t="shared" si="44"/>
        <v>26</v>
      </c>
      <c r="I78" s="17">
        <f t="shared" si="45"/>
        <v>26</v>
      </c>
      <c r="J78" s="17">
        <f t="shared" si="38"/>
        <v>27</v>
      </c>
      <c r="K78" s="17" t="str">
        <f t="shared" si="24"/>
        <v> </v>
      </c>
      <c r="L78" s="17">
        <f t="shared" si="25"/>
        <v>27</v>
      </c>
      <c r="M78" s="17">
        <f t="shared" si="26"/>
        <v>27</v>
      </c>
      <c r="N78" s="46"/>
      <c r="O78" s="46"/>
      <c r="P78" s="46"/>
      <c r="Q78" s="46"/>
      <c r="R78" s="46"/>
      <c r="S78" s="46"/>
      <c r="T78" s="15">
        <v>87</v>
      </c>
      <c r="U78" s="15">
        <v>84</v>
      </c>
      <c r="V78" s="16">
        <f t="shared" si="27"/>
        <v>171</v>
      </c>
      <c r="W78" s="17">
        <f t="shared" si="37"/>
        <v>10</v>
      </c>
      <c r="X78" s="17">
        <f t="shared" si="28"/>
        <v>10</v>
      </c>
      <c r="Y78" s="17">
        <f t="shared" si="39"/>
        <v>11</v>
      </c>
      <c r="Z78" s="17" t="str">
        <f t="shared" si="29"/>
        <v> </v>
      </c>
      <c r="AA78" s="17">
        <f t="shared" si="30"/>
        <v>11</v>
      </c>
      <c r="AB78" s="17">
        <f t="shared" si="31"/>
        <v>11</v>
      </c>
      <c r="AC78" s="46"/>
      <c r="AD78" s="46"/>
      <c r="AE78" s="46"/>
      <c r="AF78" s="46"/>
      <c r="AG78" s="46"/>
      <c r="AH78" s="46"/>
      <c r="AI78" s="15">
        <v>30</v>
      </c>
      <c r="AJ78" s="18">
        <v>23.24</v>
      </c>
      <c r="AK78" s="19">
        <f t="shared" si="15"/>
        <v>1.2908777969018934</v>
      </c>
      <c r="AL78" s="17">
        <f t="shared" si="40"/>
        <v>30</v>
      </c>
      <c r="AM78" s="17">
        <f t="shared" si="41"/>
        <v>30</v>
      </c>
      <c r="AN78" s="17">
        <f t="shared" si="42"/>
        <v>31</v>
      </c>
      <c r="AO78" s="17" t="str">
        <f t="shared" si="32"/>
        <v> </v>
      </c>
      <c r="AP78" s="17">
        <f t="shared" si="33"/>
        <v>31</v>
      </c>
      <c r="AQ78" s="17">
        <f t="shared" si="34"/>
        <v>31</v>
      </c>
      <c r="AR78" s="46"/>
      <c r="AS78" s="46"/>
      <c r="AT78" s="46"/>
      <c r="AU78" s="46"/>
      <c r="AV78" s="46"/>
      <c r="AW78" s="46"/>
      <c r="AX78" s="36">
        <f t="shared" si="35"/>
        <v>423.2908777969019</v>
      </c>
      <c r="AY78" s="17">
        <f t="shared" si="43"/>
        <v>20</v>
      </c>
      <c r="AZ78" s="47"/>
      <c r="BA78" s="46"/>
      <c r="BB78" s="12"/>
    </row>
    <row r="79" spans="1:54" ht="15.75" customHeight="1">
      <c r="A79" s="49"/>
      <c r="B79" s="40" t="s">
        <v>12</v>
      </c>
      <c r="C79" s="41" t="s">
        <v>33</v>
      </c>
      <c r="D79" s="15">
        <v>65</v>
      </c>
      <c r="E79" s="15">
        <v>82</v>
      </c>
      <c r="F79" s="15">
        <v>75</v>
      </c>
      <c r="G79" s="16">
        <f t="shared" si="23"/>
        <v>222</v>
      </c>
      <c r="H79" s="17">
        <f t="shared" si="44"/>
        <v>37</v>
      </c>
      <c r="I79" s="17">
        <f t="shared" si="45"/>
        <v>37</v>
      </c>
      <c r="J79" s="17">
        <f t="shared" si="38"/>
        <v>38</v>
      </c>
      <c r="K79" s="17" t="str">
        <f t="shared" si="24"/>
        <v> </v>
      </c>
      <c r="L79" s="17">
        <f t="shared" si="25"/>
        <v>38</v>
      </c>
      <c r="M79" s="17">
        <f t="shared" si="26"/>
        <v>38</v>
      </c>
      <c r="N79" s="46"/>
      <c r="O79" s="46"/>
      <c r="P79" s="46"/>
      <c r="Q79" s="46"/>
      <c r="R79" s="46"/>
      <c r="S79" s="46"/>
      <c r="T79" s="15">
        <v>62</v>
      </c>
      <c r="U79" s="15">
        <v>64</v>
      </c>
      <c r="V79" s="16">
        <f t="shared" si="27"/>
        <v>126</v>
      </c>
      <c r="W79" s="17">
        <f t="shared" si="37"/>
        <v>39</v>
      </c>
      <c r="X79" s="17">
        <f t="shared" si="28"/>
        <v>39</v>
      </c>
      <c r="Y79" s="17">
        <f t="shared" si="39"/>
        <v>40</v>
      </c>
      <c r="Z79" s="17" t="str">
        <f t="shared" si="29"/>
        <v> </v>
      </c>
      <c r="AA79" s="17">
        <f t="shared" si="30"/>
        <v>40</v>
      </c>
      <c r="AB79" s="17">
        <f t="shared" si="31"/>
        <v>40</v>
      </c>
      <c r="AC79" s="46"/>
      <c r="AD79" s="46"/>
      <c r="AE79" s="46"/>
      <c r="AF79" s="46"/>
      <c r="AG79" s="46"/>
      <c r="AH79" s="46"/>
      <c r="AI79" s="15">
        <v>74</v>
      </c>
      <c r="AJ79" s="18">
        <v>18.09</v>
      </c>
      <c r="AK79" s="19">
        <f t="shared" si="15"/>
        <v>4.090657822001106</v>
      </c>
      <c r="AL79" s="17">
        <f t="shared" si="40"/>
        <v>3</v>
      </c>
      <c r="AM79" s="17">
        <f t="shared" si="41"/>
        <v>3</v>
      </c>
      <c r="AN79" s="17">
        <f t="shared" si="42"/>
        <v>4</v>
      </c>
      <c r="AO79" s="17" t="str">
        <f t="shared" si="32"/>
        <v> </v>
      </c>
      <c r="AP79" s="17">
        <f t="shared" si="33"/>
        <v>4</v>
      </c>
      <c r="AQ79" s="17">
        <f t="shared" si="34"/>
        <v>4</v>
      </c>
      <c r="AR79" s="46"/>
      <c r="AS79" s="46"/>
      <c r="AT79" s="46"/>
      <c r="AU79" s="46"/>
      <c r="AV79" s="46"/>
      <c r="AW79" s="46"/>
      <c r="AX79" s="36">
        <f t="shared" si="35"/>
        <v>352.0906578220011</v>
      </c>
      <c r="AY79" s="17">
        <f t="shared" si="43"/>
        <v>36</v>
      </c>
      <c r="AZ79" s="47"/>
      <c r="BA79" s="46"/>
      <c r="BB79" s="12"/>
    </row>
    <row r="80" spans="1:54" ht="15.75" customHeight="1">
      <c r="A80" s="49"/>
      <c r="B80" s="40" t="s">
        <v>2</v>
      </c>
      <c r="C80" s="41" t="s">
        <v>98</v>
      </c>
      <c r="D80" s="15">
        <v>99</v>
      </c>
      <c r="E80" s="15">
        <v>91</v>
      </c>
      <c r="F80" s="15">
        <v>83</v>
      </c>
      <c r="G80" s="16">
        <f t="shared" si="23"/>
        <v>273</v>
      </c>
      <c r="H80" s="17">
        <f t="shared" si="44"/>
        <v>4</v>
      </c>
      <c r="I80" s="17">
        <f t="shared" si="45"/>
        <v>4</v>
      </c>
      <c r="J80" s="17">
        <f t="shared" si="38"/>
        <v>5</v>
      </c>
      <c r="K80" s="17" t="str">
        <f t="shared" si="24"/>
        <v> </v>
      </c>
      <c r="L80" s="17">
        <f t="shared" si="25"/>
        <v>5</v>
      </c>
      <c r="M80" s="17">
        <f t="shared" si="26"/>
        <v>5</v>
      </c>
      <c r="N80" s="46"/>
      <c r="O80" s="46"/>
      <c r="P80" s="46"/>
      <c r="Q80" s="46"/>
      <c r="R80" s="46"/>
      <c r="S80" s="46"/>
      <c r="T80" s="15">
        <v>87</v>
      </c>
      <c r="U80" s="15">
        <v>88</v>
      </c>
      <c r="V80" s="16">
        <f t="shared" si="27"/>
        <v>175</v>
      </c>
      <c r="W80" s="17">
        <f t="shared" si="37"/>
        <v>5</v>
      </c>
      <c r="X80" s="17">
        <f t="shared" si="28"/>
        <v>5</v>
      </c>
      <c r="Y80" s="17">
        <f t="shared" si="39"/>
        <v>6</v>
      </c>
      <c r="Z80" s="17" t="str">
        <f t="shared" si="29"/>
        <v> </v>
      </c>
      <c r="AA80" s="17">
        <f t="shared" si="30"/>
        <v>6</v>
      </c>
      <c r="AB80" s="17">
        <f t="shared" si="31"/>
        <v>6</v>
      </c>
      <c r="AC80" s="46"/>
      <c r="AD80" s="46"/>
      <c r="AE80" s="46"/>
      <c r="AF80" s="46"/>
      <c r="AG80" s="46"/>
      <c r="AH80" s="46"/>
      <c r="AI80" s="15">
        <v>49</v>
      </c>
      <c r="AJ80" s="18">
        <v>22.88</v>
      </c>
      <c r="AK80" s="19">
        <f t="shared" si="15"/>
        <v>2.1416083916083917</v>
      </c>
      <c r="AL80" s="17">
        <f t="shared" si="40"/>
        <v>20</v>
      </c>
      <c r="AM80" s="17">
        <f t="shared" si="41"/>
        <v>20</v>
      </c>
      <c r="AN80" s="17">
        <f t="shared" si="42"/>
        <v>21</v>
      </c>
      <c r="AO80" s="17" t="str">
        <f t="shared" si="32"/>
        <v> </v>
      </c>
      <c r="AP80" s="17">
        <f t="shared" si="33"/>
        <v>21</v>
      </c>
      <c r="AQ80" s="17">
        <f t="shared" si="34"/>
        <v>21</v>
      </c>
      <c r="AR80" s="46"/>
      <c r="AS80" s="46"/>
      <c r="AT80" s="46"/>
      <c r="AU80" s="46"/>
      <c r="AV80" s="46"/>
      <c r="AW80" s="46"/>
      <c r="AX80" s="36">
        <f t="shared" si="35"/>
        <v>450.1416083916084</v>
      </c>
      <c r="AY80" s="17">
        <f t="shared" si="43"/>
        <v>4</v>
      </c>
      <c r="AZ80" s="47"/>
      <c r="BA80" s="46"/>
      <c r="BB80" s="12"/>
    </row>
    <row r="83" spans="1:51" ht="15">
      <c r="A83" s="50" t="s">
        <v>160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</row>
  </sheetData>
  <sheetProtection/>
  <mergeCells count="397">
    <mergeCell ref="AR7:AW7"/>
    <mergeCell ref="B8:C8"/>
    <mergeCell ref="A6:C7"/>
    <mergeCell ref="N7:S7"/>
    <mergeCell ref="AI7:AQ7"/>
    <mergeCell ref="D7:M7"/>
    <mergeCell ref="T7:AB7"/>
    <mergeCell ref="AC7:AH7"/>
    <mergeCell ref="AR13:AR16"/>
    <mergeCell ref="N53:N56"/>
    <mergeCell ref="S9:S12"/>
    <mergeCell ref="N49:N52"/>
    <mergeCell ref="S49:S52"/>
    <mergeCell ref="AC9:AC12"/>
    <mergeCell ref="S53:S56"/>
    <mergeCell ref="AH9:AH12"/>
    <mergeCell ref="N9:N12"/>
    <mergeCell ref="AH45:AH48"/>
    <mergeCell ref="AW29:AW32"/>
    <mergeCell ref="AR21:AR24"/>
    <mergeCell ref="AW21:AW24"/>
    <mergeCell ref="AR45:AR48"/>
    <mergeCell ref="AW9:AW12"/>
    <mergeCell ref="AR77:AR80"/>
    <mergeCell ref="AW77:AW80"/>
    <mergeCell ref="AR65:AR68"/>
    <mergeCell ref="AW65:AW68"/>
    <mergeCell ref="AR69:AR72"/>
    <mergeCell ref="AW69:AW72"/>
    <mergeCell ref="AW57:AW60"/>
    <mergeCell ref="AW13:AW16"/>
    <mergeCell ref="AW41:AW44"/>
    <mergeCell ref="S41:S44"/>
    <mergeCell ref="N41:N44"/>
    <mergeCell ref="AR49:AR52"/>
    <mergeCell ref="AC13:AC16"/>
    <mergeCell ref="AC53:AC56"/>
    <mergeCell ref="AC45:AC48"/>
    <mergeCell ref="AW73:AW76"/>
    <mergeCell ref="AR57:AR60"/>
    <mergeCell ref="AC65:AC68"/>
    <mergeCell ref="AH65:AH68"/>
    <mergeCell ref="AH73:AH76"/>
    <mergeCell ref="AR61:AR64"/>
    <mergeCell ref="AW61:AW64"/>
    <mergeCell ref="AH57:AH60"/>
    <mergeCell ref="AE69:AE72"/>
    <mergeCell ref="AF69:AF72"/>
    <mergeCell ref="AH49:AH52"/>
    <mergeCell ref="AG17:AG20"/>
    <mergeCell ref="AD25:AD28"/>
    <mergeCell ref="AE25:AE28"/>
    <mergeCell ref="AH53:AH56"/>
    <mergeCell ref="AC61:AC64"/>
    <mergeCell ref="AH61:AH64"/>
    <mergeCell ref="AH29:AH32"/>
    <mergeCell ref="AH37:AH40"/>
    <mergeCell ref="AD17:AD20"/>
    <mergeCell ref="BA69:BA72"/>
    <mergeCell ref="AC69:AC72"/>
    <mergeCell ref="AH69:AH72"/>
    <mergeCell ref="AZ69:AZ72"/>
    <mergeCell ref="AD65:AD68"/>
    <mergeCell ref="AE65:AE68"/>
    <mergeCell ref="AF65:AF68"/>
    <mergeCell ref="AG65:AG68"/>
    <mergeCell ref="AD69:AD72"/>
    <mergeCell ref="BA65:BA68"/>
    <mergeCell ref="AZ65:AZ68"/>
    <mergeCell ref="AD53:AD56"/>
    <mergeCell ref="AE53:AE56"/>
    <mergeCell ref="AF53:AF56"/>
    <mergeCell ref="AG53:AG56"/>
    <mergeCell ref="A77:A80"/>
    <mergeCell ref="AZ77:AZ80"/>
    <mergeCell ref="A73:A76"/>
    <mergeCell ref="N73:N76"/>
    <mergeCell ref="S73:S76"/>
    <mergeCell ref="BA77:BA80"/>
    <mergeCell ref="N77:N80"/>
    <mergeCell ref="S77:S80"/>
    <mergeCell ref="AC77:AC80"/>
    <mergeCell ref="AH77:AH80"/>
    <mergeCell ref="O77:O80"/>
    <mergeCell ref="P77:P80"/>
    <mergeCell ref="Q77:Q80"/>
    <mergeCell ref="R77:R80"/>
    <mergeCell ref="A69:A72"/>
    <mergeCell ref="N69:N72"/>
    <mergeCell ref="S69:S72"/>
    <mergeCell ref="O69:O72"/>
    <mergeCell ref="P69:P72"/>
    <mergeCell ref="Q69:Q72"/>
    <mergeCell ref="R69:R72"/>
    <mergeCell ref="AZ73:AZ76"/>
    <mergeCell ref="AC73:AC76"/>
    <mergeCell ref="AR73:AR76"/>
    <mergeCell ref="BA57:BA60"/>
    <mergeCell ref="AZ61:AZ64"/>
    <mergeCell ref="BA61:BA64"/>
    <mergeCell ref="BA73:BA76"/>
    <mergeCell ref="AD57:AD60"/>
    <mergeCell ref="AE57:AE60"/>
    <mergeCell ref="AF57:AF60"/>
    <mergeCell ref="AR53:AR56"/>
    <mergeCell ref="AZ57:AZ60"/>
    <mergeCell ref="A45:A48"/>
    <mergeCell ref="S45:S48"/>
    <mergeCell ref="S57:S60"/>
    <mergeCell ref="AW53:AW56"/>
    <mergeCell ref="AC57:AC60"/>
    <mergeCell ref="N57:N60"/>
    <mergeCell ref="A57:A60"/>
    <mergeCell ref="AW49:AW52"/>
    <mergeCell ref="A61:A64"/>
    <mergeCell ref="S65:S68"/>
    <mergeCell ref="A65:A68"/>
    <mergeCell ref="N61:N64"/>
    <mergeCell ref="N65:N68"/>
    <mergeCell ref="S61:S64"/>
    <mergeCell ref="O61:O64"/>
    <mergeCell ref="P61:P64"/>
    <mergeCell ref="Q61:Q64"/>
    <mergeCell ref="R61:R64"/>
    <mergeCell ref="AS29:AS32"/>
    <mergeCell ref="AT29:AT32"/>
    <mergeCell ref="AU29:AU32"/>
    <mergeCell ref="AR29:AR32"/>
    <mergeCell ref="BA41:BA44"/>
    <mergeCell ref="BA37:BA40"/>
    <mergeCell ref="AZ29:AZ32"/>
    <mergeCell ref="BA29:BA32"/>
    <mergeCell ref="AZ37:AZ40"/>
    <mergeCell ref="AZ33:AZ36"/>
    <mergeCell ref="AZ53:AZ56"/>
    <mergeCell ref="BA53:BA56"/>
    <mergeCell ref="AZ45:AZ48"/>
    <mergeCell ref="BA45:BA48"/>
    <mergeCell ref="BA49:BA52"/>
    <mergeCell ref="AW45:AW48"/>
    <mergeCell ref="N45:N48"/>
    <mergeCell ref="AZ13:AZ16"/>
    <mergeCell ref="BA13:BA16"/>
    <mergeCell ref="AH13:AH16"/>
    <mergeCell ref="N29:N32"/>
    <mergeCell ref="S29:S32"/>
    <mergeCell ref="N13:N16"/>
    <mergeCell ref="S13:S16"/>
    <mergeCell ref="AH21:AH24"/>
    <mergeCell ref="AH17:AH20"/>
    <mergeCell ref="AR17:AR20"/>
    <mergeCell ref="AW17:AW20"/>
    <mergeCell ref="S17:S20"/>
    <mergeCell ref="BB6:BB8"/>
    <mergeCell ref="AX7:AY7"/>
    <mergeCell ref="AZ7:BA7"/>
    <mergeCell ref="AX6:BA6"/>
    <mergeCell ref="AD9:AD12"/>
    <mergeCell ref="AE9:AE12"/>
    <mergeCell ref="AF9:AF12"/>
    <mergeCell ref="A1:BA1"/>
    <mergeCell ref="D6:S6"/>
    <mergeCell ref="AI6:AW6"/>
    <mergeCell ref="T6:AH6"/>
    <mergeCell ref="A4:D4"/>
    <mergeCell ref="AJ4:BA4"/>
    <mergeCell ref="A83:AY83"/>
    <mergeCell ref="A33:A36"/>
    <mergeCell ref="A37:A40"/>
    <mergeCell ref="A13:A16"/>
    <mergeCell ref="A41:A44"/>
    <mergeCell ref="A29:A32"/>
    <mergeCell ref="A53:A56"/>
    <mergeCell ref="A49:A52"/>
    <mergeCell ref="N33:N36"/>
    <mergeCell ref="N17:N20"/>
    <mergeCell ref="S33:S36"/>
    <mergeCell ref="N37:N40"/>
    <mergeCell ref="AW33:AW36"/>
    <mergeCell ref="AR33:AR36"/>
    <mergeCell ref="AZ9:AZ12"/>
    <mergeCell ref="BA9:BA12"/>
    <mergeCell ref="AR37:AR40"/>
    <mergeCell ref="AW37:AW40"/>
    <mergeCell ref="AZ17:AZ20"/>
    <mergeCell ref="BA17:BA20"/>
    <mergeCell ref="BA33:BA36"/>
    <mergeCell ref="AV29:AV32"/>
    <mergeCell ref="AR9:AR12"/>
    <mergeCell ref="AC21:AC24"/>
    <mergeCell ref="S37:S40"/>
    <mergeCell ref="AC49:AC52"/>
    <mergeCell ref="AR41:AR44"/>
    <mergeCell ref="AZ41:AZ44"/>
    <mergeCell ref="AZ49:AZ52"/>
    <mergeCell ref="AH25:AH28"/>
    <mergeCell ref="A9:A12"/>
    <mergeCell ref="AC37:AC40"/>
    <mergeCell ref="A17:A20"/>
    <mergeCell ref="AC17:AC20"/>
    <mergeCell ref="O17:O20"/>
    <mergeCell ref="P17:P20"/>
    <mergeCell ref="AC29:AC32"/>
    <mergeCell ref="AC25:AC28"/>
    <mergeCell ref="O9:O12"/>
    <mergeCell ref="P9:P12"/>
    <mergeCell ref="AR25:AR28"/>
    <mergeCell ref="AC41:AC44"/>
    <mergeCell ref="AH41:AH44"/>
    <mergeCell ref="AH33:AH36"/>
    <mergeCell ref="AC33:AC36"/>
    <mergeCell ref="A21:A24"/>
    <mergeCell ref="N21:N24"/>
    <mergeCell ref="S21:S24"/>
    <mergeCell ref="O29:O32"/>
    <mergeCell ref="P29:P32"/>
    <mergeCell ref="AZ21:AZ24"/>
    <mergeCell ref="BA21:BA24"/>
    <mergeCell ref="AG21:AG24"/>
    <mergeCell ref="AS21:AS24"/>
    <mergeCell ref="AT21:AT24"/>
    <mergeCell ref="AU21:AU24"/>
    <mergeCell ref="AV21:AV24"/>
    <mergeCell ref="AW25:AW28"/>
    <mergeCell ref="AZ25:AZ28"/>
    <mergeCell ref="BA25:BA28"/>
    <mergeCell ref="A25:A28"/>
    <mergeCell ref="N25:N28"/>
    <mergeCell ref="S25:S28"/>
    <mergeCell ref="O25:O28"/>
    <mergeCell ref="P25:P28"/>
    <mergeCell ref="Q25:Q28"/>
    <mergeCell ref="R25:R28"/>
    <mergeCell ref="Q9:Q12"/>
    <mergeCell ref="R9:R12"/>
    <mergeCell ref="O13:O16"/>
    <mergeCell ref="P13:P16"/>
    <mergeCell ref="Q13:Q16"/>
    <mergeCell ref="R13:R16"/>
    <mergeCell ref="Q17:Q20"/>
    <mergeCell ref="R17:R20"/>
    <mergeCell ref="O21:O24"/>
    <mergeCell ref="P21:P24"/>
    <mergeCell ref="Q21:Q24"/>
    <mergeCell ref="R21:R24"/>
    <mergeCell ref="Q29:Q32"/>
    <mergeCell ref="R29:R32"/>
    <mergeCell ref="O33:O36"/>
    <mergeCell ref="P33:P36"/>
    <mergeCell ref="Q33:Q36"/>
    <mergeCell ref="R33:R36"/>
    <mergeCell ref="O37:O40"/>
    <mergeCell ref="P37:P40"/>
    <mergeCell ref="Q37:Q40"/>
    <mergeCell ref="R37:R40"/>
    <mergeCell ref="O41:O44"/>
    <mergeCell ref="P41:P44"/>
    <mergeCell ref="Q41:Q44"/>
    <mergeCell ref="R41:R44"/>
    <mergeCell ref="O45:O48"/>
    <mergeCell ref="P45:P48"/>
    <mergeCell ref="Q45:Q48"/>
    <mergeCell ref="R45:R48"/>
    <mergeCell ref="O49:O52"/>
    <mergeCell ref="P49:P52"/>
    <mergeCell ref="Q49:Q52"/>
    <mergeCell ref="R49:R52"/>
    <mergeCell ref="O53:O56"/>
    <mergeCell ref="P53:P56"/>
    <mergeCell ref="Q53:Q56"/>
    <mergeCell ref="R53:R56"/>
    <mergeCell ref="O57:O60"/>
    <mergeCell ref="P57:P60"/>
    <mergeCell ref="Q57:Q60"/>
    <mergeCell ref="R57:R60"/>
    <mergeCell ref="O65:O68"/>
    <mergeCell ref="P65:P68"/>
    <mergeCell ref="Q65:Q68"/>
    <mergeCell ref="R65:R68"/>
    <mergeCell ref="O73:O76"/>
    <mergeCell ref="P73:P76"/>
    <mergeCell ref="Q73:Q76"/>
    <mergeCell ref="R73:R76"/>
    <mergeCell ref="AE17:AE20"/>
    <mergeCell ref="AF17:AF20"/>
    <mergeCell ref="AD21:AD24"/>
    <mergeCell ref="AE21:AE24"/>
    <mergeCell ref="AF21:AF24"/>
    <mergeCell ref="AG9:AG12"/>
    <mergeCell ref="AD13:AD16"/>
    <mergeCell ref="AE13:AE16"/>
    <mergeCell ref="AF13:AF16"/>
    <mergeCell ref="AG13:AG16"/>
    <mergeCell ref="AF25:AF28"/>
    <mergeCell ref="AG25:AG28"/>
    <mergeCell ref="AD29:AD32"/>
    <mergeCell ref="AE29:AE32"/>
    <mergeCell ref="AF29:AF32"/>
    <mergeCell ref="AG29:AG32"/>
    <mergeCell ref="AD33:AD36"/>
    <mergeCell ref="AE33:AE36"/>
    <mergeCell ref="AF33:AF36"/>
    <mergeCell ref="AG33:AG36"/>
    <mergeCell ref="AD37:AD40"/>
    <mergeCell ref="AE37:AE40"/>
    <mergeCell ref="AF37:AF40"/>
    <mergeCell ref="AG37:AG40"/>
    <mergeCell ref="AD41:AD44"/>
    <mergeCell ref="AE41:AE44"/>
    <mergeCell ref="AF41:AF44"/>
    <mergeCell ref="AG41:AG44"/>
    <mergeCell ref="AD45:AD48"/>
    <mergeCell ref="AE45:AE48"/>
    <mergeCell ref="AF45:AF48"/>
    <mergeCell ref="AG45:AG48"/>
    <mergeCell ref="AD49:AD52"/>
    <mergeCell ref="AE49:AE52"/>
    <mergeCell ref="AF49:AF52"/>
    <mergeCell ref="AG49:AG52"/>
    <mergeCell ref="AG57:AG60"/>
    <mergeCell ref="AD61:AD64"/>
    <mergeCell ref="AE61:AE64"/>
    <mergeCell ref="AF61:AF64"/>
    <mergeCell ref="AG61:AG64"/>
    <mergeCell ref="AG69:AG72"/>
    <mergeCell ref="AD73:AD76"/>
    <mergeCell ref="AE73:AE76"/>
    <mergeCell ref="AF73:AF76"/>
    <mergeCell ref="AG73:AG76"/>
    <mergeCell ref="AD77:AD80"/>
    <mergeCell ref="AE77:AE80"/>
    <mergeCell ref="AF77:AF80"/>
    <mergeCell ref="AG77:AG80"/>
    <mergeCell ref="AS9:AS12"/>
    <mergeCell ref="AT9:AT12"/>
    <mergeCell ref="AU9:AU12"/>
    <mergeCell ref="AV9:AV12"/>
    <mergeCell ref="AS13:AS16"/>
    <mergeCell ref="AT13:AT16"/>
    <mergeCell ref="AU13:AU16"/>
    <mergeCell ref="AV13:AV16"/>
    <mergeCell ref="AS17:AS20"/>
    <mergeCell ref="AT17:AT20"/>
    <mergeCell ref="AU17:AU20"/>
    <mergeCell ref="AV17:AV20"/>
    <mergeCell ref="AS25:AS28"/>
    <mergeCell ref="AT25:AT28"/>
    <mergeCell ref="AU25:AU28"/>
    <mergeCell ref="AV25:AV28"/>
    <mergeCell ref="AS33:AS36"/>
    <mergeCell ref="AT33:AT36"/>
    <mergeCell ref="AU33:AU36"/>
    <mergeCell ref="AV33:AV36"/>
    <mergeCell ref="AS37:AS40"/>
    <mergeCell ref="AT37:AT40"/>
    <mergeCell ref="AU37:AU40"/>
    <mergeCell ref="AV37:AV40"/>
    <mergeCell ref="AS41:AS44"/>
    <mergeCell ref="AT41:AT44"/>
    <mergeCell ref="AU41:AU44"/>
    <mergeCell ref="AV41:AV44"/>
    <mergeCell ref="AS45:AS48"/>
    <mergeCell ref="AT45:AT48"/>
    <mergeCell ref="AU45:AU48"/>
    <mergeCell ref="AV45:AV48"/>
    <mergeCell ref="AS49:AS52"/>
    <mergeCell ref="AT49:AT52"/>
    <mergeCell ref="AU49:AU52"/>
    <mergeCell ref="AV49:AV52"/>
    <mergeCell ref="AS53:AS56"/>
    <mergeCell ref="AT53:AT56"/>
    <mergeCell ref="AU53:AU56"/>
    <mergeCell ref="AV53:AV56"/>
    <mergeCell ref="AS57:AS60"/>
    <mergeCell ref="AT57:AT60"/>
    <mergeCell ref="AU57:AU60"/>
    <mergeCell ref="AV57:AV60"/>
    <mergeCell ref="AS61:AS64"/>
    <mergeCell ref="AT61:AT64"/>
    <mergeCell ref="AU61:AU64"/>
    <mergeCell ref="AV61:AV64"/>
    <mergeCell ref="AS65:AS68"/>
    <mergeCell ref="AT65:AT68"/>
    <mergeCell ref="AU65:AU68"/>
    <mergeCell ref="AV65:AV68"/>
    <mergeCell ref="AS69:AS72"/>
    <mergeCell ref="AT69:AT72"/>
    <mergeCell ref="AU69:AU72"/>
    <mergeCell ref="AV69:AV72"/>
    <mergeCell ref="AS73:AS76"/>
    <mergeCell ref="AT73:AT76"/>
    <mergeCell ref="AU73:AU76"/>
    <mergeCell ref="AV73:AV76"/>
    <mergeCell ref="AS77:AS80"/>
    <mergeCell ref="AT77:AT80"/>
    <mergeCell ref="AU77:AU80"/>
    <mergeCell ref="AV77:AV80"/>
  </mergeCells>
  <printOptions horizontalCentered="1"/>
  <pageMargins left="0" right="0" top="0.35433070866141736" bottom="0" header="0" footer="0"/>
  <pageSetup horizontalDpi="300" verticalDpi="300" orientation="landscape" scale="84" r:id="rId1"/>
  <headerFooter alignWithMargins="0">
    <oddFooter>&amp;C&amp;P (&amp;N)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2" width="21.8515625" style="4" customWidth="1"/>
    <col min="3" max="5" width="12.28125" style="4" customWidth="1"/>
    <col min="6" max="6" width="12.28125" style="3" customWidth="1"/>
    <col min="7" max="7" width="8.8515625" style="3" customWidth="1"/>
    <col min="8" max="16384" width="9.140625" style="3" customWidth="1"/>
  </cols>
  <sheetData>
    <row r="1" spans="1:7" ht="41.25" customHeight="1">
      <c r="A1" s="68" t="s">
        <v>108</v>
      </c>
      <c r="B1" s="68"/>
      <c r="C1" s="68"/>
      <c r="D1" s="68"/>
      <c r="E1" s="68"/>
      <c r="F1" s="68"/>
      <c r="G1" s="25"/>
    </row>
    <row r="2" spans="1:7" ht="18.75">
      <c r="A2" s="2"/>
      <c r="B2" s="2"/>
      <c r="C2" s="2"/>
      <c r="D2" s="2"/>
      <c r="E2" s="2"/>
      <c r="F2" s="2"/>
      <c r="G2" s="2"/>
    </row>
    <row r="3" spans="2:7" ht="15.75">
      <c r="B3" s="23"/>
      <c r="C3" s="23"/>
      <c r="D3" s="23"/>
      <c r="E3" s="70" t="s">
        <v>16</v>
      </c>
      <c r="F3" s="70"/>
      <c r="G3" s="23"/>
    </row>
    <row r="4" spans="2:7" ht="15" customHeight="1">
      <c r="B4" s="24"/>
      <c r="C4" s="24"/>
      <c r="D4" s="24"/>
      <c r="E4" s="69" t="s">
        <v>109</v>
      </c>
      <c r="F4" s="69"/>
      <c r="G4" s="24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 ht="15.75">
      <c r="A7" s="67" t="s">
        <v>96</v>
      </c>
      <c r="B7" s="67"/>
      <c r="C7" s="67"/>
      <c r="D7" s="67"/>
      <c r="E7" s="67"/>
      <c r="F7" s="67"/>
      <c r="G7" s="26"/>
    </row>
    <row r="8" ht="9" customHeight="1"/>
    <row r="9" spans="1:6" ht="41.25" customHeight="1">
      <c r="A9" s="5" t="s">
        <v>1</v>
      </c>
      <c r="B9" s="5" t="s">
        <v>17</v>
      </c>
      <c r="C9" s="5" t="s">
        <v>155</v>
      </c>
      <c r="D9" s="5" t="s">
        <v>156</v>
      </c>
      <c r="E9" s="5" t="s">
        <v>164</v>
      </c>
      <c r="F9" s="5" t="s">
        <v>6</v>
      </c>
    </row>
    <row r="10" spans="1:6" ht="15.75" customHeight="1">
      <c r="A10" s="7" t="s">
        <v>161</v>
      </c>
      <c r="B10" s="7" t="s">
        <v>165</v>
      </c>
      <c r="C10" s="43">
        <v>45</v>
      </c>
      <c r="D10" s="43">
        <v>47</v>
      </c>
      <c r="E10" s="5">
        <f aca="true" t="shared" si="0" ref="E10:E22">C10+D10</f>
        <v>92</v>
      </c>
      <c r="F10" s="6" t="s">
        <v>34</v>
      </c>
    </row>
    <row r="11" spans="1:6" ht="15.75" customHeight="1">
      <c r="A11" s="7" t="s">
        <v>68</v>
      </c>
      <c r="B11" s="7" t="s">
        <v>91</v>
      </c>
      <c r="C11" s="43">
        <v>46</v>
      </c>
      <c r="D11" s="43">
        <v>41</v>
      </c>
      <c r="E11" s="5">
        <f t="shared" si="0"/>
        <v>87</v>
      </c>
      <c r="F11" s="6" t="s">
        <v>35</v>
      </c>
    </row>
    <row r="12" spans="1:6" ht="15.75" customHeight="1">
      <c r="A12" s="7" t="s">
        <v>23</v>
      </c>
      <c r="B12" s="7" t="s">
        <v>93</v>
      </c>
      <c r="C12" s="43">
        <v>39</v>
      </c>
      <c r="D12" s="43">
        <v>47</v>
      </c>
      <c r="E12" s="5">
        <f t="shared" si="0"/>
        <v>86</v>
      </c>
      <c r="F12" s="6" t="s">
        <v>36</v>
      </c>
    </row>
    <row r="13" spans="1:6" ht="15.75" customHeight="1">
      <c r="A13" s="7" t="s">
        <v>18</v>
      </c>
      <c r="B13" s="7" t="s">
        <v>19</v>
      </c>
      <c r="C13" s="43">
        <v>42</v>
      </c>
      <c r="D13" s="43">
        <v>38</v>
      </c>
      <c r="E13" s="5">
        <f t="shared" si="0"/>
        <v>80</v>
      </c>
      <c r="F13" s="6" t="s">
        <v>37</v>
      </c>
    </row>
    <row r="14" spans="1:6" ht="15.75" customHeight="1">
      <c r="A14" s="7" t="s">
        <v>86</v>
      </c>
      <c r="B14" s="7" t="s">
        <v>87</v>
      </c>
      <c r="C14" s="43">
        <v>39</v>
      </c>
      <c r="D14" s="43">
        <v>39</v>
      </c>
      <c r="E14" s="5">
        <f t="shared" si="0"/>
        <v>78</v>
      </c>
      <c r="F14" s="6" t="s">
        <v>38</v>
      </c>
    </row>
    <row r="15" spans="1:6" ht="15.75" customHeight="1">
      <c r="A15" s="7" t="s">
        <v>69</v>
      </c>
      <c r="B15" s="7" t="s">
        <v>92</v>
      </c>
      <c r="C15" s="43">
        <v>36</v>
      </c>
      <c r="D15" s="43">
        <v>36</v>
      </c>
      <c r="E15" s="5">
        <f t="shared" si="0"/>
        <v>72</v>
      </c>
      <c r="F15" s="6" t="s">
        <v>39</v>
      </c>
    </row>
    <row r="16" spans="1:6" ht="15.75" customHeight="1">
      <c r="A16" s="7" t="s">
        <v>94</v>
      </c>
      <c r="B16" s="7" t="s">
        <v>95</v>
      </c>
      <c r="C16" s="43">
        <v>28</v>
      </c>
      <c r="D16" s="43">
        <v>39</v>
      </c>
      <c r="E16" s="5">
        <f t="shared" si="0"/>
        <v>67</v>
      </c>
      <c r="F16" s="6" t="s">
        <v>47</v>
      </c>
    </row>
    <row r="17" spans="1:6" ht="15.75" customHeight="1">
      <c r="A17" s="7" t="s">
        <v>166</v>
      </c>
      <c r="B17" s="7" t="s">
        <v>167</v>
      </c>
      <c r="C17" s="43">
        <v>28</v>
      </c>
      <c r="D17" s="43">
        <v>38</v>
      </c>
      <c r="E17" s="5">
        <f t="shared" si="0"/>
        <v>66</v>
      </c>
      <c r="F17" s="6" t="s">
        <v>48</v>
      </c>
    </row>
    <row r="18" spans="1:6" ht="15.75" customHeight="1">
      <c r="A18" s="7" t="s">
        <v>168</v>
      </c>
      <c r="B18" s="7" t="s">
        <v>169</v>
      </c>
      <c r="C18" s="43">
        <v>28</v>
      </c>
      <c r="D18" s="43">
        <v>35</v>
      </c>
      <c r="E18" s="5">
        <f t="shared" si="0"/>
        <v>63</v>
      </c>
      <c r="F18" s="6" t="s">
        <v>49</v>
      </c>
    </row>
    <row r="19" spans="1:6" ht="15.75" customHeight="1">
      <c r="A19" s="7" t="s">
        <v>170</v>
      </c>
      <c r="B19" s="7" t="s">
        <v>171</v>
      </c>
      <c r="C19" s="43">
        <v>25</v>
      </c>
      <c r="D19" s="43">
        <v>32</v>
      </c>
      <c r="E19" s="5">
        <f t="shared" si="0"/>
        <v>57</v>
      </c>
      <c r="F19" s="6" t="s">
        <v>50</v>
      </c>
    </row>
    <row r="20" spans="1:6" ht="15.75" customHeight="1">
      <c r="A20" s="7" t="s">
        <v>172</v>
      </c>
      <c r="B20" s="7" t="s">
        <v>173</v>
      </c>
      <c r="C20" s="43">
        <v>22</v>
      </c>
      <c r="D20" s="43">
        <v>16</v>
      </c>
      <c r="E20" s="5">
        <f t="shared" si="0"/>
        <v>38</v>
      </c>
      <c r="F20" s="6" t="s">
        <v>88</v>
      </c>
    </row>
    <row r="21" spans="1:6" ht="15.75" customHeight="1">
      <c r="A21" s="7" t="s">
        <v>174</v>
      </c>
      <c r="B21" s="7" t="s">
        <v>175</v>
      </c>
      <c r="C21" s="43">
        <v>16</v>
      </c>
      <c r="D21" s="43">
        <v>13</v>
      </c>
      <c r="E21" s="5">
        <f t="shared" si="0"/>
        <v>29</v>
      </c>
      <c r="F21" s="6" t="s">
        <v>89</v>
      </c>
    </row>
    <row r="22" spans="1:6" ht="15.75" customHeight="1">
      <c r="A22" s="7" t="s">
        <v>176</v>
      </c>
      <c r="B22" s="7" t="s">
        <v>177</v>
      </c>
      <c r="C22" s="43">
        <v>9</v>
      </c>
      <c r="D22" s="43">
        <v>11</v>
      </c>
      <c r="E22" s="5">
        <f t="shared" si="0"/>
        <v>20</v>
      </c>
      <c r="F22" s="6" t="s">
        <v>90</v>
      </c>
    </row>
    <row r="25" spans="1:5" ht="15.75">
      <c r="A25" s="67" t="s">
        <v>159</v>
      </c>
      <c r="B25" s="67"/>
      <c r="C25" s="67"/>
      <c r="D25" s="67"/>
      <c r="E25" s="67"/>
    </row>
    <row r="26" ht="7.5" customHeight="1"/>
  </sheetData>
  <sheetProtection/>
  <mergeCells count="5">
    <mergeCell ref="A25:E25"/>
    <mergeCell ref="A1:F1"/>
    <mergeCell ref="A7:F7"/>
    <mergeCell ref="E4:F4"/>
    <mergeCell ref="E3:F3"/>
  </mergeCells>
  <printOptions horizontalCentered="1"/>
  <pageMargins left="0.75" right="0.75" top="0.98425196850393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9.140625" style="27" customWidth="1"/>
    <col min="2" max="2" width="9.421875" style="27" bestFit="1" customWidth="1"/>
    <col min="3" max="3" width="11.28125" style="27" bestFit="1" customWidth="1"/>
    <col min="4" max="16384" width="9.140625" style="27" customWidth="1"/>
  </cols>
  <sheetData>
    <row r="1" spans="1:9" ht="30" customHeight="1">
      <c r="A1" s="71" t="s">
        <v>110</v>
      </c>
      <c r="B1" s="71"/>
      <c r="C1" s="71"/>
      <c r="D1" s="71"/>
      <c r="E1" s="71"/>
      <c r="F1" s="71"/>
      <c r="G1" s="71"/>
      <c r="H1" s="71"/>
      <c r="I1" s="71"/>
    </row>
    <row r="2" ht="15.75" customHeight="1"/>
    <row r="3" ht="14.25">
      <c r="I3" s="28" t="s">
        <v>16</v>
      </c>
    </row>
    <row r="4" spans="7:9" ht="14.25">
      <c r="G4" s="72" t="s">
        <v>109</v>
      </c>
      <c r="H4" s="72"/>
      <c r="I4" s="72"/>
    </row>
    <row r="5" spans="1:9" ht="30.75" customHeight="1">
      <c r="A5" s="73" t="s">
        <v>97</v>
      </c>
      <c r="B5" s="73"/>
      <c r="I5" s="29"/>
    </row>
    <row r="6" ht="14.25">
      <c r="I6" s="29"/>
    </row>
    <row r="7" spans="1:3" ht="14.25">
      <c r="A7" s="27">
        <v>1</v>
      </c>
      <c r="B7" s="45" t="s">
        <v>99</v>
      </c>
      <c r="C7" s="45" t="s">
        <v>100</v>
      </c>
    </row>
    <row r="8" spans="1:3" ht="14.25">
      <c r="A8" s="27">
        <v>2</v>
      </c>
      <c r="B8" s="45" t="s">
        <v>84</v>
      </c>
      <c r="C8" s="45" t="s">
        <v>85</v>
      </c>
    </row>
    <row r="9" spans="1:3" ht="14.25">
      <c r="A9" s="27">
        <v>3</v>
      </c>
      <c r="B9" s="44" t="s">
        <v>8</v>
      </c>
      <c r="C9" s="44" t="s">
        <v>179</v>
      </c>
    </row>
    <row r="10" spans="1:3" ht="15.75" customHeight="1">
      <c r="A10" s="27">
        <v>4</v>
      </c>
      <c r="B10" s="45" t="s">
        <v>20</v>
      </c>
      <c r="C10" s="45" t="s">
        <v>27</v>
      </c>
    </row>
    <row r="11" spans="1:3" ht="15.75" customHeight="1">
      <c r="A11" s="27">
        <v>5</v>
      </c>
      <c r="B11" s="45" t="s">
        <v>161</v>
      </c>
      <c r="C11" s="45" t="s">
        <v>162</v>
      </c>
    </row>
    <row r="12" spans="1:3" ht="15.75" customHeight="1">
      <c r="A12" s="27">
        <v>6</v>
      </c>
      <c r="B12" s="37" t="s">
        <v>182</v>
      </c>
      <c r="C12" s="37" t="s">
        <v>183</v>
      </c>
    </row>
    <row r="13" spans="1:3" ht="15.75" customHeight="1">
      <c r="A13" s="27">
        <v>7</v>
      </c>
      <c r="B13" s="45" t="s">
        <v>2</v>
      </c>
      <c r="C13" s="45" t="s">
        <v>98</v>
      </c>
    </row>
    <row r="14" spans="1:3" ht="15.75" customHeight="1">
      <c r="A14" s="27">
        <v>8</v>
      </c>
      <c r="B14" s="45" t="s">
        <v>51</v>
      </c>
      <c r="C14" s="45" t="s">
        <v>52</v>
      </c>
    </row>
    <row r="15" spans="1:3" ht="15.75" customHeight="1">
      <c r="A15" s="27">
        <v>9</v>
      </c>
      <c r="B15" s="37" t="s">
        <v>180</v>
      </c>
      <c r="C15" s="37" t="s">
        <v>181</v>
      </c>
    </row>
    <row r="16" spans="1:3" ht="15.75" customHeight="1">
      <c r="A16" s="27">
        <v>10</v>
      </c>
      <c r="B16" s="45" t="s">
        <v>11</v>
      </c>
      <c r="C16" s="45" t="s">
        <v>77</v>
      </c>
    </row>
    <row r="17" spans="1:3" ht="15.75" customHeight="1">
      <c r="A17" s="27">
        <v>11</v>
      </c>
      <c r="B17" s="45" t="s">
        <v>12</v>
      </c>
      <c r="C17" s="45" t="s">
        <v>125</v>
      </c>
    </row>
    <row r="18" spans="1:3" ht="15.75" customHeight="1">
      <c r="A18" s="27">
        <v>12</v>
      </c>
      <c r="B18" s="45" t="s">
        <v>4</v>
      </c>
      <c r="C18" s="45" t="s">
        <v>7</v>
      </c>
    </row>
    <row r="19" spans="1:3" ht="15.75" customHeight="1">
      <c r="A19" s="27">
        <v>13</v>
      </c>
      <c r="B19" s="45" t="s">
        <v>3</v>
      </c>
      <c r="C19" s="45" t="s">
        <v>5</v>
      </c>
    </row>
    <row r="20" spans="1:3" ht="15.75" customHeight="1">
      <c r="A20" s="27">
        <v>14</v>
      </c>
      <c r="B20" s="45" t="s">
        <v>12</v>
      </c>
      <c r="C20" s="45" t="s">
        <v>33</v>
      </c>
    </row>
    <row r="21" spans="1:3" ht="15.75" customHeight="1">
      <c r="A21" s="27">
        <v>15</v>
      </c>
      <c r="B21" s="45" t="s">
        <v>74</v>
      </c>
      <c r="C21" s="45" t="s">
        <v>75</v>
      </c>
    </row>
    <row r="22" spans="1:3" ht="15.75" customHeight="1">
      <c r="A22" s="27">
        <v>16</v>
      </c>
      <c r="B22" s="45" t="s">
        <v>22</v>
      </c>
      <c r="C22" s="45" t="s">
        <v>53</v>
      </c>
    </row>
    <row r="23" spans="1:3" ht="15.75" customHeight="1">
      <c r="A23" s="27">
        <v>17</v>
      </c>
      <c r="B23" s="45" t="s">
        <v>23</v>
      </c>
      <c r="C23" s="45" t="s">
        <v>93</v>
      </c>
    </row>
    <row r="24" spans="1:3" ht="15.75" customHeight="1">
      <c r="A24" s="27">
        <v>18</v>
      </c>
      <c r="B24" s="45" t="s">
        <v>123</v>
      </c>
      <c r="C24" s="45" t="s">
        <v>124</v>
      </c>
    </row>
    <row r="25" spans="1:3" ht="15.75" customHeight="1">
      <c r="A25" s="27">
        <v>19</v>
      </c>
      <c r="B25" s="45" t="s">
        <v>22</v>
      </c>
      <c r="C25" s="45" t="s">
        <v>28</v>
      </c>
    </row>
    <row r="26" spans="2:3" ht="15.75" customHeight="1">
      <c r="B26" s="37"/>
      <c r="C26" s="37"/>
    </row>
    <row r="27" spans="2:3" ht="15.75" customHeight="1">
      <c r="B27" s="37"/>
      <c r="C27" s="37"/>
    </row>
    <row r="28" ht="15.75" customHeight="1"/>
    <row r="29" spans="1:3" ht="15.75" customHeight="1">
      <c r="A29" s="73" t="s">
        <v>178</v>
      </c>
      <c r="B29" s="73"/>
      <c r="C29" s="7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mergeCells count="4">
    <mergeCell ref="A1:I1"/>
    <mergeCell ref="G4:I4"/>
    <mergeCell ref="A5:B5"/>
    <mergeCell ref="A29:C29"/>
  </mergeCells>
  <printOptions horizontalCentered="1"/>
  <pageMargins left="0.75" right="0.75" top="0.98425196850393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 ÕTK MÄNNIKU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ÕTK MÄNNIKU</dc:creator>
  <cp:keywords/>
  <dc:description/>
  <cp:lastModifiedBy>Liivi</cp:lastModifiedBy>
  <cp:lastPrinted>2013-09-16T07:20:40Z</cp:lastPrinted>
  <dcterms:created xsi:type="dcterms:W3CDTF">1999-05-18T10:59:03Z</dcterms:created>
  <dcterms:modified xsi:type="dcterms:W3CDTF">2013-09-30T18:26:37Z</dcterms:modified>
  <cp:category/>
  <cp:version/>
  <cp:contentType/>
  <cp:contentStatus/>
</cp:coreProperties>
</file>