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60" windowHeight="7620" activeTab="0"/>
  </bookViews>
  <sheets>
    <sheet name="50m pistol" sheetId="1" r:id="rId1"/>
    <sheet name="3x40" sheetId="2" r:id="rId2"/>
    <sheet name="3x20" sheetId="3" r:id="rId3"/>
    <sheet name="25m Pistol 30+30" sheetId="4" r:id="rId4"/>
    <sheet name="25m pistol 20+20+20" sheetId="5" r:id="rId5"/>
    <sheet name="Prone" sheetId="6" r:id="rId6"/>
    <sheet name="Air pistol" sheetId="7" r:id="rId7"/>
    <sheet name="Rapid Fire Pistol" sheetId="8" r:id="rId8"/>
    <sheet name="50mRT" sheetId="9" r:id="rId9"/>
    <sheet name="Teams" sheetId="10" r:id="rId10"/>
  </sheets>
  <definedNames>
    <definedName name="_xlnm._FilterDatabase" localSheetId="9" hidden="1">'Teams'!$D$1:$D$103</definedName>
    <definedName name="_xlnm.Print_Area" localSheetId="4">'25m pistol 20+20+20'!$A$1:$P$30</definedName>
    <definedName name="_xlnm.Print_Area" localSheetId="3">'25m Pistol 30+30'!$A$1:$Q$112</definedName>
    <definedName name="_xlnm.Print_Area" localSheetId="2">'3x20'!$A$1:$R$125</definedName>
    <definedName name="_xlnm.Print_Area" localSheetId="1">'3x40'!$A$1:$X$117</definedName>
    <definedName name="_xlnm.Print_Area" localSheetId="0">'50m pistol'!$A$1:$Q$126</definedName>
    <definedName name="_xlnm.Print_Area" localSheetId="8">'50mRT'!$A$1:$P$54</definedName>
    <definedName name="_xlnm.Print_Area" localSheetId="6">'Air pistol'!$A$1:$Q$110</definedName>
    <definedName name="_xlnm.Print_Area" localSheetId="5">'Prone'!$A$1:$Q$174</definedName>
    <definedName name="_xlnm.Print_Area" localSheetId="7">'Rapid Fire Pistol'!$A$1:$Q$60</definedName>
    <definedName name="_xlnm.Print_Area" localSheetId="9">'Teams'!$A$1:$J$84</definedName>
  </definedNames>
  <calcPr fullCalcOnLoad="1"/>
</workbook>
</file>

<file path=xl/sharedStrings.xml><?xml version="1.0" encoding="utf-8"?>
<sst xmlns="http://schemas.openxmlformats.org/spreadsheetml/2006/main" count="2442" uniqueCount="448">
  <si>
    <t>I</t>
  </si>
  <si>
    <t>LAT</t>
  </si>
  <si>
    <t>II</t>
  </si>
  <si>
    <t>III</t>
  </si>
  <si>
    <t>4.</t>
  </si>
  <si>
    <t>HEINSOO</t>
  </si>
  <si>
    <t>EST</t>
  </si>
  <si>
    <t>5.</t>
  </si>
  <si>
    <t>6.</t>
  </si>
  <si>
    <t>7.</t>
  </si>
  <si>
    <t>8.</t>
  </si>
  <si>
    <t>9.</t>
  </si>
  <si>
    <t>10.</t>
  </si>
  <si>
    <t>Peeter</t>
  </si>
  <si>
    <t>11.</t>
  </si>
  <si>
    <t>LTU</t>
  </si>
  <si>
    <t>12.</t>
  </si>
  <si>
    <t>13.</t>
  </si>
  <si>
    <t>14.</t>
  </si>
  <si>
    <t>15.</t>
  </si>
  <si>
    <t>16.</t>
  </si>
  <si>
    <t>Reijo</t>
  </si>
  <si>
    <t>VIROLAINEN</t>
  </si>
  <si>
    <t>Anton</t>
  </si>
  <si>
    <t>OLESK</t>
  </si>
  <si>
    <t>Kristina</t>
  </si>
  <si>
    <t>Ljudmila</t>
  </si>
  <si>
    <t>KORTŠAGINA</t>
  </si>
  <si>
    <t>Santa</t>
  </si>
  <si>
    <t>KRUMINA</t>
  </si>
  <si>
    <t>Laura</t>
  </si>
  <si>
    <t>MAŽULE</t>
  </si>
  <si>
    <t>Anžela</t>
  </si>
  <si>
    <t>VORONOVA</t>
  </si>
  <si>
    <t>Diana</t>
  </si>
  <si>
    <t>BULAVSKA</t>
  </si>
  <si>
    <t>Karita</t>
  </si>
  <si>
    <t>ERS</t>
  </si>
  <si>
    <t>Valeria</t>
  </si>
  <si>
    <t>KOLJUHHINA</t>
  </si>
  <si>
    <t>Karina</t>
  </si>
  <si>
    <t>KRILOVA</t>
  </si>
  <si>
    <t>Marjana-Kristiina</t>
  </si>
  <si>
    <t>MERONEN</t>
  </si>
  <si>
    <t>Rebeka</t>
  </si>
  <si>
    <t>UNTENBERGA</t>
  </si>
  <si>
    <t>17.</t>
  </si>
  <si>
    <t>18.</t>
  </si>
  <si>
    <t>19.</t>
  </si>
  <si>
    <t>20.</t>
  </si>
  <si>
    <t>Rank</t>
  </si>
  <si>
    <t>Name</t>
  </si>
  <si>
    <t>Nat</t>
  </si>
  <si>
    <t>Series</t>
  </si>
  <si>
    <t>Total</t>
  </si>
  <si>
    <t>Team</t>
  </si>
  <si>
    <t>10m Air Pistol 40 shots W</t>
  </si>
  <si>
    <t>10m Air Pistol 40 shots WJ</t>
  </si>
  <si>
    <t>50m Free Pistol 60 shots M</t>
  </si>
  <si>
    <t>50m Rifle Prone 60 shots M</t>
  </si>
  <si>
    <t>50m Rifle Prone 60 shots MJ</t>
  </si>
  <si>
    <t>Points</t>
  </si>
  <si>
    <t>50m Rifle Prone 60 shots W</t>
  </si>
  <si>
    <t>50m Running Target 30+30 shots M</t>
  </si>
  <si>
    <t>25m Pistol 30+30 shots W</t>
  </si>
  <si>
    <t>Kneeling</t>
  </si>
  <si>
    <t>Prone</t>
  </si>
  <si>
    <t>Standing</t>
  </si>
  <si>
    <t>50m Rifle 3 Positions 3x20 shots W</t>
  </si>
  <si>
    <t>50m Rifle 3 Positions 3x20 shots WJ</t>
  </si>
  <si>
    <t>50m Rifle 3 Positions 3x40 shots M</t>
  </si>
  <si>
    <t>50m Rifle 3 Positions 3x40 shots MJ</t>
  </si>
  <si>
    <t>Sergei</t>
  </si>
  <si>
    <t>POTAŠEV</t>
  </si>
  <si>
    <t>Aivar</t>
  </si>
  <si>
    <t>VANAKAMAR</t>
  </si>
  <si>
    <t>Lauris</t>
  </si>
  <si>
    <t>STRAUTMANIS</t>
  </si>
  <si>
    <t>Gvido</t>
  </si>
  <si>
    <t>CVETKOVS</t>
  </si>
  <si>
    <t>Kristaps</t>
  </si>
  <si>
    <t>SMILGA</t>
  </si>
  <si>
    <t>Andrei</t>
  </si>
  <si>
    <t>Emils</t>
  </si>
  <si>
    <t>VASERMANIS</t>
  </si>
  <si>
    <t>Agate</t>
  </si>
  <si>
    <t>RAŠMANE</t>
  </si>
  <si>
    <t>Gabriele</t>
  </si>
  <si>
    <t>Veera</t>
  </si>
  <si>
    <t>RUMJANTSEVA</t>
  </si>
  <si>
    <t>Inga</t>
  </si>
  <si>
    <t>EIZENGRAUDA</t>
  </si>
  <si>
    <t>Anna</t>
  </si>
  <si>
    <t>PALIOKAITE</t>
  </si>
  <si>
    <t>Viktorija</t>
  </si>
  <si>
    <t>DERKINTYTE</t>
  </si>
  <si>
    <t>Jolanta</t>
  </si>
  <si>
    <t>JANCEVIC</t>
  </si>
  <si>
    <t>1st Comp. Stage</t>
  </si>
  <si>
    <t>2nd Competiton Stage-Elimination</t>
  </si>
  <si>
    <t>Toomas</t>
  </si>
  <si>
    <t>S.o.</t>
  </si>
  <si>
    <t>Medal Match</t>
  </si>
  <si>
    <t>Semifinals</t>
  </si>
  <si>
    <t>Maire</t>
  </si>
  <si>
    <t>LIIDLEIN</t>
  </si>
  <si>
    <t>Siim Christian</t>
  </si>
  <si>
    <t>REPPO-SIREL</t>
  </si>
  <si>
    <t>Helvijs</t>
  </si>
  <si>
    <t>SLOKA</t>
  </si>
  <si>
    <t>LATIŠS</t>
  </si>
  <si>
    <t>Lauri</t>
  </si>
  <si>
    <t>ERM</t>
  </si>
  <si>
    <t>Rimvydas</t>
  </si>
  <si>
    <t>SPECIUS</t>
  </si>
  <si>
    <t>Ain</t>
  </si>
  <si>
    <t>MURU</t>
  </si>
  <si>
    <t>Raivo</t>
  </si>
  <si>
    <t>DEKLAVS</t>
  </si>
  <si>
    <t>Jüri</t>
  </si>
  <si>
    <t>KILVITS</t>
  </si>
  <si>
    <t>∑</t>
  </si>
  <si>
    <t>Kn</t>
  </si>
  <si>
    <t>Pr</t>
  </si>
  <si>
    <t>Standing - Elimination</t>
  </si>
  <si>
    <t>National ranking</t>
  </si>
  <si>
    <t>Estonia</t>
  </si>
  <si>
    <t>Latvia</t>
  </si>
  <si>
    <t>Lithuania</t>
  </si>
  <si>
    <t>Events</t>
  </si>
  <si>
    <t>25m Rapid Fire Pistol M</t>
  </si>
  <si>
    <t>Andris</t>
  </si>
  <si>
    <t>ERKEVICS</t>
  </si>
  <si>
    <t>Baltic Cup 2016</t>
  </si>
  <si>
    <t>03 June 2016</t>
  </si>
  <si>
    <t>Elva Shooting Sport Center</t>
  </si>
  <si>
    <t>04 June 2016</t>
  </si>
  <si>
    <t>50m Running Target 20+20 shots M</t>
  </si>
  <si>
    <t>05 June 2016</t>
  </si>
  <si>
    <t>03-05 June 2016</t>
  </si>
  <si>
    <t>10m Air Pistol 40 shots JW</t>
  </si>
  <si>
    <t>25m Rapid Fire Pistol JM</t>
  </si>
  <si>
    <t>50m Free Pistol 60 shots JM</t>
  </si>
  <si>
    <t>25m Pistol 30+30 shots JW</t>
  </si>
  <si>
    <t>50m Rifle Prone 60 shots JW</t>
  </si>
  <si>
    <t>50m Rifle Prone 60 shots JM</t>
  </si>
  <si>
    <t>50m Rifle 3 Positions 3x20 shots JW</t>
  </si>
  <si>
    <t>50m Rifle 3 Positions 3x40 shots JM</t>
  </si>
  <si>
    <t>50m Free Pistol 60 shots JM FINAL RESULTS</t>
  </si>
  <si>
    <t>50m Free Pistol 60 shots M FINAL RESULTS</t>
  </si>
  <si>
    <t>50m Rifle 3 Positions 3x40 shots JM  FINAL RESULTS</t>
  </si>
  <si>
    <t>QF</t>
  </si>
  <si>
    <t>50m Rifle 3 Positions 3x40 shots M  FINAL RESULTS</t>
  </si>
  <si>
    <t>50m Rifle 3 Positions 3x20 shots W  FINAL RESULTS</t>
  </si>
  <si>
    <t>50m Rifle 3 Positions 3x20 shots JW  FINAL RESULTS</t>
  </si>
  <si>
    <t>25m Pistol 30+30 shots W  FINAL RESULTS</t>
  </si>
  <si>
    <t>25m Pistol 30+30 shots JW  FINAL RESULTS</t>
  </si>
  <si>
    <t>25m standard pistol 20+20+20 shots JM</t>
  </si>
  <si>
    <t>150"</t>
  </si>
  <si>
    <t>20"</t>
  </si>
  <si>
    <t>10"</t>
  </si>
  <si>
    <t>Justinas</t>
  </si>
  <si>
    <t>STANEVICIUS</t>
  </si>
  <si>
    <t>Igors</t>
  </si>
  <si>
    <t>ALEKSANDROVS</t>
  </si>
  <si>
    <t>BRENKIN</t>
  </si>
  <si>
    <t>Aleksandr</t>
  </si>
  <si>
    <t>VORONIN</t>
  </si>
  <si>
    <t>Kestutis</t>
  </si>
  <si>
    <t>PECIUKONIS</t>
  </si>
  <si>
    <t>Vadims</t>
  </si>
  <si>
    <t>MALUKS</t>
  </si>
  <si>
    <t>Endel</t>
  </si>
  <si>
    <t>JÄRV</t>
  </si>
  <si>
    <t>Artjom</t>
  </si>
  <si>
    <t>FROJAN</t>
  </si>
  <si>
    <t>Vidmantas</t>
  </si>
  <si>
    <t>PAULIUKEVICIUS</t>
  </si>
  <si>
    <t>Jonas</t>
  </si>
  <si>
    <t>MINGAILA</t>
  </si>
  <si>
    <t>Vilius</t>
  </si>
  <si>
    <t>SABATAITIS</t>
  </si>
  <si>
    <t>Rihards</t>
  </si>
  <si>
    <t>ZORGE</t>
  </si>
  <si>
    <t>Ernests</t>
  </si>
  <si>
    <t>ERBS</t>
  </si>
  <si>
    <t>Kirill</t>
  </si>
  <si>
    <t>LEPMAN</t>
  </si>
  <si>
    <t>Domas</t>
  </si>
  <si>
    <t>MICKUS</t>
  </si>
  <si>
    <t>Domantas</t>
  </si>
  <si>
    <t>SODAITIS</t>
  </si>
  <si>
    <t>Jegor</t>
  </si>
  <si>
    <t>KALININ</t>
  </si>
  <si>
    <t>DNS</t>
  </si>
  <si>
    <t>50m Rifle Prone 60 shots M FINAL RESULTS</t>
  </si>
  <si>
    <t>50m Rifle Prone 60 shots JM FINAL RESULTS</t>
  </si>
  <si>
    <t>10m Air Pistol 40 shots JW FINAL RESULTS</t>
  </si>
  <si>
    <t>10m Air Pistol 40 shots W FINAL RESULTS</t>
  </si>
  <si>
    <t>Jaanus</t>
  </si>
  <si>
    <t>MUGU</t>
  </si>
  <si>
    <t>Arles</t>
  </si>
  <si>
    <t>TAAL</t>
  </si>
  <si>
    <t>Väino</t>
  </si>
  <si>
    <t>ELLER</t>
  </si>
  <si>
    <t>25m Rapid Fire Pistol M FINAL RESULTS</t>
  </si>
  <si>
    <t>25m Rapid Fire Pistol JM FINAL RESULTS</t>
  </si>
  <si>
    <t>Jekaterina</t>
  </si>
  <si>
    <t>ZDANOVA</t>
  </si>
  <si>
    <t>Viktoria</t>
  </si>
  <si>
    <t>DUTKOVSKA</t>
  </si>
  <si>
    <t>Marika</t>
  </si>
  <si>
    <t>KOVALEVSKA</t>
  </si>
  <si>
    <t>Oksana</t>
  </si>
  <si>
    <t>Irina</t>
  </si>
  <si>
    <t>POGORELSKAJA</t>
  </si>
  <si>
    <t>GRIGALIUNAITE</t>
  </si>
  <si>
    <t>Margot</t>
  </si>
  <si>
    <t>NIGUMANN</t>
  </si>
  <si>
    <t>Arina</t>
  </si>
  <si>
    <t>BELSKAJA</t>
  </si>
  <si>
    <t>Lydia</t>
  </si>
  <si>
    <t>KURUS</t>
  </si>
  <si>
    <t>Kerli</t>
  </si>
  <si>
    <t>NELJAS</t>
  </si>
  <si>
    <t>VDOBCENKO</t>
  </si>
  <si>
    <t>RANKELYTE</t>
  </si>
  <si>
    <t>Kairi-Liis</t>
  </si>
  <si>
    <t>ROONURM</t>
  </si>
  <si>
    <t>Selina</t>
  </si>
  <si>
    <t>ŠILDIAJEVAITE</t>
  </si>
  <si>
    <t>Martina</t>
  </si>
  <si>
    <t>MURZAITE</t>
  </si>
  <si>
    <t>Mara</t>
  </si>
  <si>
    <t>GIRNE</t>
  </si>
  <si>
    <t>Jaanika</t>
  </si>
  <si>
    <t>PÜVI</t>
  </si>
  <si>
    <t>Karolis</t>
  </si>
  <si>
    <t>GIRULIS</t>
  </si>
  <si>
    <t>Lennart</t>
  </si>
  <si>
    <t>PRUULI</t>
  </si>
  <si>
    <t>Tomas</t>
  </si>
  <si>
    <t>SIMOKAITIS</t>
  </si>
  <si>
    <t>Raivis</t>
  </si>
  <si>
    <t>BALODIS</t>
  </si>
  <si>
    <t>Vladislav</t>
  </si>
  <si>
    <t>LUŠIN</t>
  </si>
  <si>
    <t>Edik</t>
  </si>
  <si>
    <t>KOPPELMANN</t>
  </si>
  <si>
    <t>Ants</t>
  </si>
  <si>
    <t>PERTELSON</t>
  </si>
  <si>
    <t>Andžejs</t>
  </si>
  <si>
    <t>GUTMANIS</t>
  </si>
  <si>
    <t>Tomaš</t>
  </si>
  <si>
    <t>AVGUSTOVSKIS</t>
  </si>
  <si>
    <t>Deniss</t>
  </si>
  <si>
    <t>VAKILOV</t>
  </si>
  <si>
    <t>Helmuts</t>
  </si>
  <si>
    <t>BERGMANIS</t>
  </si>
  <si>
    <t>Karlis</t>
  </si>
  <si>
    <t>ROZENBERGS</t>
  </si>
  <si>
    <t>ERT</t>
  </si>
  <si>
    <t>MISJUNS</t>
  </si>
  <si>
    <t>Kaur</t>
  </si>
  <si>
    <t>LAURIMAA</t>
  </si>
  <si>
    <t>Mareks</t>
  </si>
  <si>
    <t>LANGENFELDS</t>
  </si>
  <si>
    <t>Gabrielius</t>
  </si>
  <si>
    <t>GEGUŽIS</t>
  </si>
  <si>
    <t>PLOCINŠ</t>
  </si>
  <si>
    <t>Simas</t>
  </si>
  <si>
    <t>SILVESTRAVICIUS</t>
  </si>
  <si>
    <t>Gustas</t>
  </si>
  <si>
    <t>KLEVINSKAS</t>
  </si>
  <si>
    <t>Stanislav</t>
  </si>
  <si>
    <t>BOLDÕREV</t>
  </si>
  <si>
    <t>Allan</t>
  </si>
  <si>
    <t>KASK</t>
  </si>
  <si>
    <t>Sten-Erik</t>
  </si>
  <si>
    <t>LINK</t>
  </si>
  <si>
    <t>Fjodor</t>
  </si>
  <si>
    <t>ORLOV</t>
  </si>
  <si>
    <t>series 5 shots</t>
  </si>
  <si>
    <t>Henri</t>
  </si>
  <si>
    <t>PIKK</t>
  </si>
  <si>
    <t>HALLIK</t>
  </si>
  <si>
    <t>Indrek</t>
  </si>
  <si>
    <t>KAARNA</t>
  </si>
  <si>
    <t>Hannes</t>
  </si>
  <si>
    <t>KRUUS</t>
  </si>
  <si>
    <t>TOMBAK</t>
  </si>
  <si>
    <t>Endi</t>
  </si>
  <si>
    <t>TÕNISMA</t>
  </si>
  <si>
    <t>Elmet</t>
  </si>
  <si>
    <t>ORASSON</t>
  </si>
  <si>
    <t>Hillar</t>
  </si>
  <si>
    <t>LOOT</t>
  </si>
  <si>
    <t>Tõives</t>
  </si>
  <si>
    <t>RAUDSAAR</t>
  </si>
  <si>
    <t>VARBA</t>
  </si>
  <si>
    <t>Dženeta</t>
  </si>
  <si>
    <t>EVARDSONE</t>
  </si>
  <si>
    <t>Anastassia</t>
  </si>
  <si>
    <t>BOBÕLEVA</t>
  </si>
  <si>
    <t>Ele</t>
  </si>
  <si>
    <t>Olivia-Stella</t>
  </si>
  <si>
    <t>SALM</t>
  </si>
  <si>
    <t>STIEGELE</t>
  </si>
  <si>
    <t>Helena</t>
  </si>
  <si>
    <t>ROZENBERGA</t>
  </si>
  <si>
    <t>Anastasija</t>
  </si>
  <si>
    <t>SEDIHA</t>
  </si>
  <si>
    <t>Sindija</t>
  </si>
  <si>
    <t>CIMA</t>
  </si>
  <si>
    <t>Migle</t>
  </si>
  <si>
    <t>CIŽAITE</t>
  </si>
  <si>
    <t>Katrin</t>
  </si>
  <si>
    <t>SMIRNOVA</t>
  </si>
  <si>
    <t>Marianne</t>
  </si>
  <si>
    <t>TAVITS</t>
  </si>
  <si>
    <t>Kaisa-Mai</t>
  </si>
  <si>
    <t>KALLASTE</t>
  </si>
  <si>
    <t>RUGINYTE</t>
  </si>
  <si>
    <t>Tuuli</t>
  </si>
  <si>
    <t>KÜBARSEPP</t>
  </si>
  <si>
    <t>KOTKAS</t>
  </si>
  <si>
    <t>Evika</t>
  </si>
  <si>
    <t>APINE</t>
  </si>
  <si>
    <t>Anette Caroline</t>
  </si>
  <si>
    <t>KÕRE</t>
  </si>
  <si>
    <t>Ance</t>
  </si>
  <si>
    <t>BIRKMANE</t>
  </si>
  <si>
    <t>Svetlana</t>
  </si>
  <si>
    <t>KLIMOVA</t>
  </si>
  <si>
    <t>Signe</t>
  </si>
  <si>
    <t>SARIK</t>
  </si>
  <si>
    <t>Karolina</t>
  </si>
  <si>
    <t>ŠUKELYTE</t>
  </si>
  <si>
    <t>Ernesta</t>
  </si>
  <si>
    <t>MIKALAUSKAITE</t>
  </si>
  <si>
    <t>Igor</t>
  </si>
  <si>
    <t>RADAJEV</t>
  </si>
  <si>
    <t>Elise</t>
  </si>
  <si>
    <t>SAAR</t>
  </si>
  <si>
    <t>Siim</t>
  </si>
  <si>
    <t>TIRP</t>
  </si>
  <si>
    <t>Markel</t>
  </si>
  <si>
    <t>MÄGI</t>
  </si>
  <si>
    <t>Eriks</t>
  </si>
  <si>
    <t>FILIPENOKS</t>
  </si>
  <si>
    <t>25m Pistol 30+30 shots JM</t>
  </si>
  <si>
    <t>9,5</t>
  </si>
  <si>
    <t>9,9</t>
  </si>
  <si>
    <t>7,9</t>
  </si>
  <si>
    <t>10,3</t>
  </si>
  <si>
    <t>10,5</t>
  </si>
  <si>
    <t>8,5</t>
  </si>
  <si>
    <t>10,2</t>
  </si>
  <si>
    <t>9,8</t>
  </si>
  <si>
    <t>8,8</t>
  </si>
  <si>
    <t>9,0</t>
  </si>
  <si>
    <t>10,0</t>
  </si>
  <si>
    <t>8,3</t>
  </si>
  <si>
    <t>9,7</t>
  </si>
  <si>
    <t>8,2</t>
  </si>
  <si>
    <t>10,4</t>
  </si>
  <si>
    <t>Gennadi</t>
  </si>
  <si>
    <t>SALONEN</t>
  </si>
  <si>
    <t>Andreas</t>
  </si>
  <si>
    <t>MASPANOV</t>
  </si>
  <si>
    <t>Oskars</t>
  </si>
  <si>
    <t>ELERTS</t>
  </si>
  <si>
    <t>FRIDENBERGS</t>
  </si>
  <si>
    <t>Kalju</t>
  </si>
  <si>
    <t>LEST</t>
  </si>
  <si>
    <t>v.a.</t>
  </si>
  <si>
    <t>Märt</t>
  </si>
  <si>
    <t>LOK</t>
  </si>
  <si>
    <t>AVGUSTOVSKIJ</t>
  </si>
  <si>
    <t>Toms</t>
  </si>
  <si>
    <t>ENDZINŠ</t>
  </si>
  <si>
    <t>Mart Mikael</t>
  </si>
  <si>
    <t>HABICHT</t>
  </si>
  <si>
    <t>Vaira</t>
  </si>
  <si>
    <t>STRUPKA</t>
  </si>
  <si>
    <t>Viktorija Agnese</t>
  </si>
  <si>
    <t>VANCANE</t>
  </si>
  <si>
    <t>ŽDANOVA</t>
  </si>
  <si>
    <t>Valerija</t>
  </si>
  <si>
    <t>BOROVIKA</t>
  </si>
  <si>
    <t>9,4</t>
  </si>
  <si>
    <t>9,3</t>
  </si>
  <si>
    <t>10,1</t>
  </si>
  <si>
    <t>8,0</t>
  </si>
  <si>
    <t>8,6</t>
  </si>
  <si>
    <t>9,1</t>
  </si>
  <si>
    <t>8,9</t>
  </si>
  <si>
    <t>28,9</t>
  </si>
  <si>
    <t>54,3</t>
  </si>
  <si>
    <t>74,1</t>
  </si>
  <si>
    <t>94,0</t>
  </si>
  <si>
    <t>114,7</t>
  </si>
  <si>
    <t>135,4</t>
  </si>
  <si>
    <t>152,9</t>
  </si>
  <si>
    <t>171,6</t>
  </si>
  <si>
    <t>190,7</t>
  </si>
  <si>
    <t>10,6</t>
  </si>
  <si>
    <t>9,6</t>
  </si>
  <si>
    <t>29,6</t>
  </si>
  <si>
    <t>58,0</t>
  </si>
  <si>
    <t>76,5</t>
  </si>
  <si>
    <t>113,3</t>
  </si>
  <si>
    <t>132,8</t>
  </si>
  <si>
    <t>151,0</t>
  </si>
  <si>
    <t>170,0</t>
  </si>
  <si>
    <t>10,8</t>
  </si>
  <si>
    <t>8,1</t>
  </si>
  <si>
    <t>8,4</t>
  </si>
  <si>
    <t>29,1</t>
  </si>
  <si>
    <t>57,9</t>
  </si>
  <si>
    <t>78,1</t>
  </si>
  <si>
    <t>97,7</t>
  </si>
  <si>
    <t>112,7</t>
  </si>
  <si>
    <t>132,3</t>
  </si>
  <si>
    <t>150,8</t>
  </si>
  <si>
    <t>8,7</t>
  </si>
  <si>
    <t>7,8</t>
  </si>
  <si>
    <t>7,2</t>
  </si>
  <si>
    <t>28,0</t>
  </si>
  <si>
    <t>56,4</t>
  </si>
  <si>
    <t>75,0</t>
  </si>
  <si>
    <t>94,9</t>
  </si>
  <si>
    <t>112,1</t>
  </si>
  <si>
    <t>130,3</t>
  </si>
  <si>
    <t>7,6</t>
  </si>
  <si>
    <t>28,2</t>
  </si>
  <si>
    <t>76,0</t>
  </si>
  <si>
    <t>93,9</t>
  </si>
  <si>
    <t>112,0</t>
  </si>
  <si>
    <t>9,2</t>
  </si>
  <si>
    <t>30,1</t>
  </si>
  <si>
    <t>77,7</t>
  </si>
  <si>
    <t>95,6</t>
  </si>
  <si>
    <t>113,7</t>
  </si>
  <si>
    <t>134,0</t>
  </si>
  <si>
    <t>154,3</t>
  </si>
  <si>
    <t>173,2</t>
  </si>
  <si>
    <t>193,6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</si>
</sst>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2"/>
      <name val="Times New Roman Baltic"/>
      <family val="1"/>
    </font>
    <font>
      <sz val="11"/>
      <name val="Times New Roman Baltic"/>
      <family val="1"/>
    </font>
    <font>
      <b/>
      <i/>
      <sz val="11"/>
      <name val="Times New Roman Baltic"/>
      <family val="0"/>
    </font>
    <font>
      <b/>
      <sz val="11"/>
      <name val="Times New Roman Baltic"/>
      <family val="0"/>
    </font>
    <font>
      <i/>
      <sz val="11"/>
      <name val="Times New Roman Baltic"/>
      <family val="0"/>
    </font>
    <font>
      <b/>
      <sz val="11"/>
      <name val="Arial"/>
      <family val="2"/>
    </font>
    <font>
      <b/>
      <sz val="12"/>
      <name val="Times New Roman Baltic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30"/>
      <name val="Arial"/>
      <family val="2"/>
    </font>
    <font>
      <i/>
      <u val="single"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i/>
      <sz val="11"/>
      <color indexed="30"/>
      <name val="Times New Roman"/>
      <family val="1"/>
    </font>
    <font>
      <i/>
      <sz val="12"/>
      <name val="Times New Roman Baltic"/>
      <family val="1"/>
    </font>
    <font>
      <i/>
      <sz val="12"/>
      <color indexed="30"/>
      <name val="Times New Roman Baltic"/>
      <family val="1"/>
    </font>
    <font>
      <sz val="9"/>
      <name val="Arial"/>
      <family val="2"/>
    </font>
    <font>
      <sz val="11"/>
      <name val="Arial"/>
      <family val="2"/>
    </font>
    <font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70C0"/>
      <name val="Arial"/>
      <family val="2"/>
    </font>
    <font>
      <i/>
      <u val="single"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i/>
      <sz val="11"/>
      <color rgb="FF0070C0"/>
      <name val="Times New Roman"/>
      <family val="1"/>
    </font>
    <font>
      <i/>
      <sz val="12"/>
      <color rgb="FF0070C0"/>
      <name val="Times New Roman Baltic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0" xfId="0" applyFont="1" applyAlignment="1">
      <alignment horizontal="left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" fontId="72" fillId="0" borderId="0" xfId="0" applyNumberFormat="1" applyFont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1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2" fontId="72" fillId="0" borderId="0" xfId="0" applyNumberFormat="1" applyFont="1" applyAlignment="1">
      <alignment/>
    </xf>
    <xf numFmtId="0" fontId="7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6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0" xfId="55" applyFont="1" applyAlignment="1">
      <alignment horizontal="center"/>
      <protection/>
    </xf>
    <xf numFmtId="0" fontId="3" fillId="0" borderId="0" xfId="0" applyFont="1" applyBorder="1" applyAlignment="1">
      <alignment/>
    </xf>
    <xf numFmtId="0" fontId="30" fillId="0" borderId="10" xfId="55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164" fontId="14" fillId="0" borderId="0" xfId="55" applyNumberFormat="1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20" fillId="0" borderId="0" xfId="55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center"/>
      <protection/>
    </xf>
    <xf numFmtId="0" fontId="14" fillId="0" borderId="0" xfId="55" applyFont="1" applyFill="1" applyBorder="1">
      <alignment/>
      <protection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7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0" fillId="0" borderId="2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32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2" fontId="22" fillId="0" borderId="20" xfId="0" applyNumberFormat="1" applyFont="1" applyBorder="1" applyAlignment="1">
      <alignment/>
    </xf>
    <xf numFmtId="2" fontId="22" fillId="33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2" fontId="22" fillId="0" borderId="17" xfId="0" applyNumberFormat="1" applyFont="1" applyBorder="1" applyAlignment="1">
      <alignment/>
    </xf>
    <xf numFmtId="2" fontId="22" fillId="33" borderId="19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77" fillId="0" borderId="0" xfId="0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0" fillId="33" borderId="2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22" fillId="0" borderId="2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0" fillId="0" borderId="22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30" fillId="0" borderId="10" xfId="55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2" fillId="0" borderId="19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T77" sqref="T77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9.421875" style="0" customWidth="1"/>
    <col min="4" max="4" width="6.00390625" style="0" customWidth="1"/>
    <col min="5" max="5" width="6.140625" style="0" customWidth="1"/>
    <col min="6" max="12" width="5.7109375" style="0" customWidth="1"/>
    <col min="13" max="13" width="8.00390625" style="0" customWidth="1"/>
    <col min="14" max="14" width="6.7109375" style="0" customWidth="1"/>
    <col min="15" max="15" width="7.421875" style="0" customWidth="1"/>
    <col min="16" max="16" width="7.8515625" style="128" customWidth="1"/>
    <col min="17" max="17" width="7.57421875" style="0" customWidth="1"/>
    <col min="18" max="18" width="0" style="179" hidden="1" customWidth="1"/>
  </cols>
  <sheetData>
    <row r="1" spans="1:17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4" ht="22.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5.75">
      <c r="A3" s="155" t="s">
        <v>135</v>
      </c>
      <c r="O3" s="1" t="s">
        <v>134</v>
      </c>
    </row>
    <row r="4" spans="1:11" ht="18.75">
      <c r="A4" s="76"/>
      <c r="K4" s="78"/>
    </row>
    <row r="5" spans="1:11" ht="18.75">
      <c r="A5" s="76" t="s">
        <v>149</v>
      </c>
      <c r="K5" s="78"/>
    </row>
    <row r="6" spans="1:11" ht="12" customHeight="1">
      <c r="A6" s="76"/>
      <c r="K6" s="78"/>
    </row>
    <row r="7" spans="1:17" ht="50.25" customHeight="1">
      <c r="A7" s="84" t="s">
        <v>50</v>
      </c>
      <c r="B7" s="244" t="s">
        <v>51</v>
      </c>
      <c r="C7" s="244"/>
      <c r="D7" s="84"/>
      <c r="E7" s="84" t="s">
        <v>52</v>
      </c>
      <c r="F7" s="245" t="s">
        <v>98</v>
      </c>
      <c r="G7" s="245"/>
      <c r="H7" s="246" t="s">
        <v>99</v>
      </c>
      <c r="I7" s="246"/>
      <c r="J7" s="246"/>
      <c r="K7" s="246"/>
      <c r="L7" s="246"/>
      <c r="M7" s="246"/>
      <c r="N7" s="246"/>
      <c r="O7" s="84" t="s">
        <v>54</v>
      </c>
      <c r="P7" s="132" t="s">
        <v>61</v>
      </c>
      <c r="Q7" s="84" t="s">
        <v>55</v>
      </c>
    </row>
    <row r="8" spans="1:17" ht="15.75" customHeight="1">
      <c r="A8" s="88" t="s">
        <v>0</v>
      </c>
      <c r="B8" s="135" t="s">
        <v>76</v>
      </c>
      <c r="C8" s="135" t="s">
        <v>77</v>
      </c>
      <c r="D8" s="2">
        <v>1995</v>
      </c>
      <c r="E8" s="1" t="s">
        <v>1</v>
      </c>
      <c r="F8" s="87">
        <f>F9+F10+F11</f>
        <v>30.3</v>
      </c>
      <c r="G8" s="87">
        <f>F8+G9+G10+G11</f>
        <v>60.3</v>
      </c>
      <c r="H8" s="87">
        <f aca="true" t="shared" si="0" ref="H8:M8">G8+H9+H10</f>
        <v>77.7</v>
      </c>
      <c r="I8" s="87">
        <f t="shared" si="0"/>
        <v>97.4</v>
      </c>
      <c r="J8" s="87">
        <f t="shared" si="0"/>
        <v>116.8</v>
      </c>
      <c r="K8" s="87">
        <f t="shared" si="0"/>
        <v>136.39999999999998</v>
      </c>
      <c r="L8" s="87">
        <f t="shared" si="0"/>
        <v>155.59999999999997</v>
      </c>
      <c r="M8" s="87">
        <f t="shared" si="0"/>
        <v>175.99999999999997</v>
      </c>
      <c r="N8" s="87"/>
      <c r="O8" s="87">
        <f>M8+N9+N10</f>
        <v>193.49999999999997</v>
      </c>
      <c r="P8" s="130">
        <v>20</v>
      </c>
      <c r="Q8" s="81" t="s">
        <v>1</v>
      </c>
    </row>
    <row r="9" spans="1:18" s="181" customFormat="1" ht="13.5" customHeight="1">
      <c r="A9" s="186"/>
      <c r="F9" s="182">
        <v>10.1</v>
      </c>
      <c r="G9" s="182">
        <v>9.6</v>
      </c>
      <c r="H9" s="182">
        <v>9.9</v>
      </c>
      <c r="I9" s="182">
        <v>9.5</v>
      </c>
      <c r="J9" s="182">
        <v>9.1</v>
      </c>
      <c r="K9" s="192">
        <v>10.1</v>
      </c>
      <c r="L9" s="182">
        <v>9.5</v>
      </c>
      <c r="M9" s="182">
        <v>10.3</v>
      </c>
      <c r="N9" s="182">
        <v>7.7</v>
      </c>
      <c r="O9" s="182"/>
      <c r="P9" s="193"/>
      <c r="Q9" s="184"/>
      <c r="R9" s="185"/>
    </row>
    <row r="10" spans="1:18" s="181" customFormat="1" ht="13.5" customHeight="1">
      <c r="A10" s="186"/>
      <c r="F10" s="182">
        <v>10.5</v>
      </c>
      <c r="G10" s="182">
        <v>10.4</v>
      </c>
      <c r="H10" s="182">
        <v>7.5</v>
      </c>
      <c r="I10" s="182">
        <v>10.2</v>
      </c>
      <c r="J10" s="182">
        <v>10.3</v>
      </c>
      <c r="K10" s="182">
        <v>9.5</v>
      </c>
      <c r="L10" s="182">
        <v>9.7</v>
      </c>
      <c r="M10" s="182">
        <v>10.1</v>
      </c>
      <c r="N10" s="182">
        <v>9.8</v>
      </c>
      <c r="O10" s="182"/>
      <c r="P10" s="193"/>
      <c r="Q10" s="184"/>
      <c r="R10" s="185"/>
    </row>
    <row r="11" spans="1:18" s="181" customFormat="1" ht="13.5" customHeight="1">
      <c r="A11" s="190"/>
      <c r="F11" s="182">
        <v>9.7</v>
      </c>
      <c r="G11" s="182">
        <v>10</v>
      </c>
      <c r="H11" s="182"/>
      <c r="I11" s="182"/>
      <c r="J11" s="182"/>
      <c r="K11" s="194"/>
      <c r="L11" s="182"/>
      <c r="M11" s="182"/>
      <c r="N11" s="182"/>
      <c r="O11" s="182"/>
      <c r="P11" s="193"/>
      <c r="Q11" s="184"/>
      <c r="R11" s="185"/>
    </row>
    <row r="12" spans="1:17" ht="15.75" customHeight="1">
      <c r="A12" s="88" t="s">
        <v>2</v>
      </c>
      <c r="B12" s="135" t="s">
        <v>83</v>
      </c>
      <c r="C12" s="135" t="s">
        <v>84</v>
      </c>
      <c r="D12" s="2">
        <v>1995</v>
      </c>
      <c r="E12" s="1" t="s">
        <v>1</v>
      </c>
      <c r="F12" s="87">
        <f>F13+F14+F15</f>
        <v>28</v>
      </c>
      <c r="G12" s="87">
        <f>F12+G13+G14+G15</f>
        <v>56.1</v>
      </c>
      <c r="H12" s="87">
        <f aca="true" t="shared" si="1" ref="H12:M12">G12+H13+H14</f>
        <v>74.5</v>
      </c>
      <c r="I12" s="87">
        <f t="shared" si="1"/>
        <v>94.5</v>
      </c>
      <c r="J12" s="87">
        <f t="shared" si="1"/>
        <v>114.5</v>
      </c>
      <c r="K12" s="87">
        <f t="shared" si="1"/>
        <v>132.4</v>
      </c>
      <c r="L12" s="87">
        <f t="shared" si="1"/>
        <v>153.00000000000003</v>
      </c>
      <c r="M12" s="87">
        <f t="shared" si="1"/>
        <v>173.10000000000002</v>
      </c>
      <c r="N12" s="87"/>
      <c r="O12" s="87">
        <f>M12+N13+N14</f>
        <v>192.10000000000002</v>
      </c>
      <c r="P12" s="130">
        <f>R49</f>
        <v>18.733333333333334</v>
      </c>
      <c r="Q12" s="81" t="s">
        <v>1</v>
      </c>
    </row>
    <row r="13" spans="1:18" s="181" customFormat="1" ht="13.5" customHeight="1">
      <c r="A13" s="190"/>
      <c r="F13" s="182">
        <v>8.8</v>
      </c>
      <c r="G13" s="182">
        <v>8.9</v>
      </c>
      <c r="H13" s="181">
        <v>10.2</v>
      </c>
      <c r="I13" s="182">
        <v>9.8</v>
      </c>
      <c r="J13" s="182">
        <v>9.9</v>
      </c>
      <c r="K13" s="182">
        <v>7.6</v>
      </c>
      <c r="L13" s="182">
        <v>10.3</v>
      </c>
      <c r="M13" s="182">
        <v>9.7</v>
      </c>
      <c r="N13" s="182">
        <v>10</v>
      </c>
      <c r="P13" s="183"/>
      <c r="R13" s="185"/>
    </row>
    <row r="14" spans="1:18" s="181" customFormat="1" ht="13.5" customHeight="1">
      <c r="A14" s="190"/>
      <c r="F14" s="182">
        <v>9.6</v>
      </c>
      <c r="G14" s="182">
        <v>10.3</v>
      </c>
      <c r="H14" s="182">
        <v>8.2</v>
      </c>
      <c r="I14" s="182">
        <v>10.2</v>
      </c>
      <c r="J14" s="182">
        <v>10.1</v>
      </c>
      <c r="K14" s="182">
        <v>10.3</v>
      </c>
      <c r="L14" s="182">
        <v>10.3</v>
      </c>
      <c r="M14" s="182">
        <v>10.4</v>
      </c>
      <c r="N14" s="182">
        <v>9</v>
      </c>
      <c r="P14" s="183"/>
      <c r="R14" s="185"/>
    </row>
    <row r="15" spans="1:18" s="181" customFormat="1" ht="13.5" customHeight="1">
      <c r="A15" s="190"/>
      <c r="F15" s="182">
        <v>9.6</v>
      </c>
      <c r="G15" s="182">
        <v>8.9</v>
      </c>
      <c r="K15" s="191"/>
      <c r="P15" s="183"/>
      <c r="R15" s="185"/>
    </row>
    <row r="16" spans="1:17" ht="15.75" customHeight="1">
      <c r="A16" s="88" t="s">
        <v>3</v>
      </c>
      <c r="B16" s="135" t="s">
        <v>72</v>
      </c>
      <c r="C16" s="135" t="s">
        <v>73</v>
      </c>
      <c r="D16" s="2">
        <v>1966</v>
      </c>
      <c r="E16" s="1" t="s">
        <v>6</v>
      </c>
      <c r="F16" s="87">
        <f>F17+F18+F19</f>
        <v>21.900000000000002</v>
      </c>
      <c r="G16" s="87">
        <f>F16+G17+G18+G19</f>
        <v>53</v>
      </c>
      <c r="H16" s="87">
        <f>G16+H17+H18</f>
        <v>70.89999999999999</v>
      </c>
      <c r="I16" s="87">
        <f>H16+I17+I18</f>
        <v>90.5</v>
      </c>
      <c r="J16" s="87">
        <f>I16+J17+J18</f>
        <v>107.10000000000001</v>
      </c>
      <c r="K16" s="87">
        <f>J16+K17+K18</f>
        <v>124.50000000000001</v>
      </c>
      <c r="L16" s="87">
        <f>K16+L17+L18</f>
        <v>142.5</v>
      </c>
      <c r="M16" s="87"/>
      <c r="N16" s="87"/>
      <c r="O16" s="87">
        <f>L16+M17+M18</f>
        <v>157.1</v>
      </c>
      <c r="P16" s="130">
        <f>R50</f>
        <v>17.46666666666667</v>
      </c>
      <c r="Q16" s="81" t="s">
        <v>6</v>
      </c>
    </row>
    <row r="17" spans="1:18" s="181" customFormat="1" ht="13.5" customHeight="1">
      <c r="A17" s="190"/>
      <c r="F17" s="182">
        <v>8.4</v>
      </c>
      <c r="G17" s="182">
        <v>10.6</v>
      </c>
      <c r="H17" s="181">
        <v>9.8</v>
      </c>
      <c r="I17" s="181">
        <v>9.7</v>
      </c>
      <c r="J17" s="181">
        <v>8.4</v>
      </c>
      <c r="K17" s="182">
        <v>8.9</v>
      </c>
      <c r="L17" s="182">
        <v>9.5</v>
      </c>
      <c r="M17" s="182">
        <v>7.1</v>
      </c>
      <c r="N17" s="182"/>
      <c r="P17" s="183"/>
      <c r="R17" s="185"/>
    </row>
    <row r="18" spans="1:18" s="181" customFormat="1" ht="13.5" customHeight="1">
      <c r="A18" s="190"/>
      <c r="F18" s="182">
        <v>7.2</v>
      </c>
      <c r="G18" s="182">
        <v>9.8</v>
      </c>
      <c r="H18" s="181">
        <v>8.1</v>
      </c>
      <c r="I18" s="181">
        <v>9.9</v>
      </c>
      <c r="J18" s="181">
        <v>8.2</v>
      </c>
      <c r="K18" s="182">
        <v>8.5</v>
      </c>
      <c r="L18" s="182">
        <v>8.5</v>
      </c>
      <c r="M18" s="182">
        <v>7.5</v>
      </c>
      <c r="N18" s="182"/>
      <c r="P18" s="183"/>
      <c r="R18" s="185"/>
    </row>
    <row r="19" spans="1:18" s="181" customFormat="1" ht="13.5" customHeight="1">
      <c r="A19" s="190"/>
      <c r="F19" s="182">
        <v>6.3</v>
      </c>
      <c r="G19" s="182">
        <v>10.7</v>
      </c>
      <c r="K19" s="191"/>
      <c r="P19" s="183"/>
      <c r="R19" s="185"/>
    </row>
    <row r="20" spans="1:17" ht="15.75" customHeight="1">
      <c r="A20" s="79" t="s">
        <v>4</v>
      </c>
      <c r="B20" s="1" t="s">
        <v>82</v>
      </c>
      <c r="C20" s="1" t="s">
        <v>165</v>
      </c>
      <c r="D20" s="2">
        <v>1987</v>
      </c>
      <c r="E20" s="1" t="s">
        <v>6</v>
      </c>
      <c r="F20" s="87">
        <f>F21+F22+F23</f>
        <v>27.599999999999998</v>
      </c>
      <c r="G20" s="87">
        <f>F20+G21+G22+G23</f>
        <v>56.599999999999994</v>
      </c>
      <c r="H20" s="87">
        <f>G20+H21+H22</f>
        <v>70.3</v>
      </c>
      <c r="I20" s="87">
        <f>H20+I21+I22</f>
        <v>85.9</v>
      </c>
      <c r="J20" s="87">
        <f>I20+J21+J22</f>
        <v>106.7</v>
      </c>
      <c r="K20" s="87">
        <f>J20+K21+K22</f>
        <v>124.2</v>
      </c>
      <c r="L20" s="87"/>
      <c r="M20" s="87"/>
      <c r="N20" s="87"/>
      <c r="O20" s="87">
        <f>K20+L21+L22</f>
        <v>137.89999999999998</v>
      </c>
      <c r="P20" s="130">
        <f>R51</f>
        <v>16.200000000000003</v>
      </c>
      <c r="Q20" s="81"/>
    </row>
    <row r="21" spans="1:18" s="181" customFormat="1" ht="13.5" customHeight="1">
      <c r="A21" s="180"/>
      <c r="F21" s="182">
        <v>10.4</v>
      </c>
      <c r="G21" s="182">
        <v>10.5</v>
      </c>
      <c r="H21" s="182">
        <v>8.5</v>
      </c>
      <c r="I21" s="182">
        <v>9.4</v>
      </c>
      <c r="J21" s="182">
        <v>10.5</v>
      </c>
      <c r="K21" s="182">
        <v>9.6</v>
      </c>
      <c r="L21" s="182">
        <v>4.5</v>
      </c>
      <c r="P21" s="183"/>
      <c r="Q21" s="184"/>
      <c r="R21" s="185"/>
    </row>
    <row r="22" spans="1:18" s="181" customFormat="1" ht="13.5" customHeight="1">
      <c r="A22" s="180"/>
      <c r="F22" s="182">
        <v>8</v>
      </c>
      <c r="G22" s="182">
        <v>9.3</v>
      </c>
      <c r="H22" s="182">
        <v>5.2</v>
      </c>
      <c r="I22" s="182">
        <v>6.2</v>
      </c>
      <c r="J22" s="182">
        <v>10.3</v>
      </c>
      <c r="K22" s="182">
        <v>7.9</v>
      </c>
      <c r="L22" s="182">
        <v>9.2</v>
      </c>
      <c r="P22" s="183"/>
      <c r="Q22" s="184"/>
      <c r="R22" s="185"/>
    </row>
    <row r="23" spans="1:18" s="181" customFormat="1" ht="13.5" customHeight="1">
      <c r="A23" s="180"/>
      <c r="F23" s="182">
        <v>9.2</v>
      </c>
      <c r="G23" s="182">
        <v>9.2</v>
      </c>
      <c r="H23" s="182"/>
      <c r="I23" s="182"/>
      <c r="J23" s="182"/>
      <c r="K23" s="182"/>
      <c r="L23" s="182"/>
      <c r="P23" s="183"/>
      <c r="Q23" s="184"/>
      <c r="R23" s="185"/>
    </row>
    <row r="24" spans="1:17" ht="15.75" customHeight="1">
      <c r="A24" s="79" t="s">
        <v>7</v>
      </c>
      <c r="B24" s="1" t="s">
        <v>161</v>
      </c>
      <c r="C24" s="1" t="s">
        <v>162</v>
      </c>
      <c r="D24" s="2">
        <v>1994</v>
      </c>
      <c r="E24" s="1" t="s">
        <v>15</v>
      </c>
      <c r="F24" s="87">
        <f>F25+F26+F27</f>
        <v>27.5</v>
      </c>
      <c r="G24" s="87">
        <f>F24+G25+G26+G27</f>
        <v>55.1</v>
      </c>
      <c r="H24" s="87">
        <f>G24+H25+H26</f>
        <v>74.19999999999999</v>
      </c>
      <c r="I24" s="87">
        <f>H24+I25+I26</f>
        <v>90.29999999999998</v>
      </c>
      <c r="J24" s="87">
        <f>I24+J25+J26</f>
        <v>106.69999999999997</v>
      </c>
      <c r="K24" s="87"/>
      <c r="L24" s="87"/>
      <c r="M24" s="87"/>
      <c r="N24" s="87"/>
      <c r="O24" s="87">
        <f>J24+K25+K26</f>
        <v>122.99999999999999</v>
      </c>
      <c r="P24" s="130">
        <f>R52</f>
        <v>14.933333333333337</v>
      </c>
      <c r="Q24" s="81" t="s">
        <v>15</v>
      </c>
    </row>
    <row r="25" spans="1:18" s="181" customFormat="1" ht="13.5" customHeight="1">
      <c r="A25" s="180"/>
      <c r="B25" s="188"/>
      <c r="C25" s="188"/>
      <c r="F25" s="182">
        <v>8.3</v>
      </c>
      <c r="G25" s="182">
        <v>9.7</v>
      </c>
      <c r="H25" s="182">
        <v>9</v>
      </c>
      <c r="I25" s="182">
        <v>7.8</v>
      </c>
      <c r="J25" s="182">
        <v>9.6</v>
      </c>
      <c r="K25" s="182">
        <v>8.9</v>
      </c>
      <c r="P25" s="183"/>
      <c r="Q25" s="184"/>
      <c r="R25" s="185"/>
    </row>
    <row r="26" spans="1:18" s="181" customFormat="1" ht="13.5" customHeight="1">
      <c r="A26" s="180"/>
      <c r="B26" s="188"/>
      <c r="C26" s="188"/>
      <c r="F26" s="182">
        <v>10.5</v>
      </c>
      <c r="G26" s="182">
        <v>9.9</v>
      </c>
      <c r="H26" s="182">
        <v>10.1</v>
      </c>
      <c r="I26" s="182">
        <v>8.3</v>
      </c>
      <c r="J26" s="182">
        <v>6.8</v>
      </c>
      <c r="K26" s="182">
        <v>7.4</v>
      </c>
      <c r="P26" s="183"/>
      <c r="Q26" s="184"/>
      <c r="R26" s="185"/>
    </row>
    <row r="27" spans="1:18" s="181" customFormat="1" ht="13.5" customHeight="1">
      <c r="A27" s="180"/>
      <c r="B27" s="188"/>
      <c r="C27" s="188"/>
      <c r="F27" s="182">
        <v>8.7</v>
      </c>
      <c r="G27" s="182">
        <v>8</v>
      </c>
      <c r="H27" s="182"/>
      <c r="I27" s="182"/>
      <c r="J27" s="182"/>
      <c r="K27" s="182"/>
      <c r="P27" s="183"/>
      <c r="Q27" s="184"/>
      <c r="R27" s="185"/>
    </row>
    <row r="28" spans="1:17" ht="15.75" customHeight="1">
      <c r="A28" s="79" t="s">
        <v>8</v>
      </c>
      <c r="B28" s="1" t="s">
        <v>13</v>
      </c>
      <c r="C28" s="1" t="s">
        <v>24</v>
      </c>
      <c r="D28" s="2">
        <v>1993</v>
      </c>
      <c r="E28" s="1" t="s">
        <v>6</v>
      </c>
      <c r="F28" s="87">
        <f>F29+F30+F31</f>
        <v>27.200000000000003</v>
      </c>
      <c r="G28" s="87">
        <f>F28+G29+G30+G31</f>
        <v>54.300000000000004</v>
      </c>
      <c r="H28" s="87">
        <f>G28+H29+H30</f>
        <v>73</v>
      </c>
      <c r="I28" s="87">
        <f>H28+I29+I30</f>
        <v>87.30000000000001</v>
      </c>
      <c r="J28" s="87"/>
      <c r="K28" s="87"/>
      <c r="L28" s="87"/>
      <c r="M28" s="87"/>
      <c r="N28" s="87"/>
      <c r="O28" s="87">
        <f>I28+J29+J30</f>
        <v>105.2</v>
      </c>
      <c r="P28" s="130">
        <f>R53</f>
        <v>13.666666666666671</v>
      </c>
      <c r="Q28" s="81"/>
    </row>
    <row r="29" spans="1:18" s="181" customFormat="1" ht="13.5" customHeight="1">
      <c r="A29" s="180"/>
      <c r="B29" s="188"/>
      <c r="C29" s="188"/>
      <c r="F29" s="182">
        <v>10.4</v>
      </c>
      <c r="G29" s="182">
        <v>9.7</v>
      </c>
      <c r="H29" s="182">
        <v>9.1</v>
      </c>
      <c r="I29" s="182">
        <v>6.4</v>
      </c>
      <c r="J29" s="182">
        <v>9.1</v>
      </c>
      <c r="K29" s="182"/>
      <c r="L29" s="182"/>
      <c r="M29" s="182"/>
      <c r="N29" s="182"/>
      <c r="P29" s="183"/>
      <c r="Q29" s="184"/>
      <c r="R29" s="185"/>
    </row>
    <row r="30" spans="1:18" s="181" customFormat="1" ht="13.5" customHeight="1">
      <c r="A30" s="180"/>
      <c r="F30" s="189">
        <v>8.9</v>
      </c>
      <c r="G30" s="182">
        <v>10</v>
      </c>
      <c r="H30" s="182">
        <v>9.6</v>
      </c>
      <c r="I30" s="182">
        <v>7.9</v>
      </c>
      <c r="J30" s="182">
        <v>8.8</v>
      </c>
      <c r="K30" s="182"/>
      <c r="L30" s="182"/>
      <c r="M30" s="182"/>
      <c r="N30" s="182"/>
      <c r="P30" s="183"/>
      <c r="Q30" s="184"/>
      <c r="R30" s="185"/>
    </row>
    <row r="31" spans="1:18" s="181" customFormat="1" ht="13.5" customHeight="1">
      <c r="A31" s="180"/>
      <c r="F31" s="182">
        <v>7.9</v>
      </c>
      <c r="G31" s="182">
        <v>7.4</v>
      </c>
      <c r="H31" s="182"/>
      <c r="I31" s="182"/>
      <c r="J31" s="182"/>
      <c r="K31" s="182"/>
      <c r="L31" s="182"/>
      <c r="M31" s="182"/>
      <c r="N31" s="182"/>
      <c r="P31" s="183"/>
      <c r="Q31" s="184"/>
      <c r="R31" s="185"/>
    </row>
    <row r="32" spans="1:17" ht="15.75" customHeight="1">
      <c r="A32" s="79" t="s">
        <v>9</v>
      </c>
      <c r="B32" s="1" t="s">
        <v>163</v>
      </c>
      <c r="C32" s="1" t="s">
        <v>164</v>
      </c>
      <c r="D32" s="2">
        <v>1969</v>
      </c>
      <c r="E32" s="1" t="s">
        <v>1</v>
      </c>
      <c r="F32" s="87">
        <f>F33+F34+F35</f>
        <v>29.6</v>
      </c>
      <c r="G32" s="87">
        <f>F32+G33+G34+G35</f>
        <v>50.400000000000006</v>
      </c>
      <c r="H32" s="87">
        <f>G32+H33+H34</f>
        <v>67.7</v>
      </c>
      <c r="I32" s="87"/>
      <c r="J32" s="87"/>
      <c r="K32" s="87"/>
      <c r="L32" s="87"/>
      <c r="M32" s="87"/>
      <c r="N32" s="87"/>
      <c r="O32" s="87">
        <f>H32+I33+I34</f>
        <v>85.89999999999999</v>
      </c>
      <c r="P32" s="130">
        <f>R54</f>
        <v>12.400000000000006</v>
      </c>
      <c r="Q32" s="81" t="s">
        <v>1</v>
      </c>
    </row>
    <row r="33" spans="1:18" s="181" customFormat="1" ht="13.5" customHeight="1">
      <c r="A33" s="180"/>
      <c r="F33" s="182">
        <v>10.3</v>
      </c>
      <c r="G33" s="182">
        <v>8.9</v>
      </c>
      <c r="H33" s="182">
        <v>8.5</v>
      </c>
      <c r="I33" s="182">
        <v>8.6</v>
      </c>
      <c r="J33" s="182"/>
      <c r="K33" s="182"/>
      <c r="L33" s="182"/>
      <c r="P33" s="183"/>
      <c r="Q33" s="184"/>
      <c r="R33" s="185"/>
    </row>
    <row r="34" spans="1:18" s="181" customFormat="1" ht="13.5" customHeight="1">
      <c r="A34" s="180"/>
      <c r="F34" s="182">
        <v>10.3</v>
      </c>
      <c r="G34" s="182">
        <v>4.7</v>
      </c>
      <c r="H34" s="182">
        <v>8.8</v>
      </c>
      <c r="I34" s="182">
        <v>9.6</v>
      </c>
      <c r="J34" s="182"/>
      <c r="K34" s="182"/>
      <c r="L34" s="182"/>
      <c r="P34" s="183"/>
      <c r="Q34" s="184"/>
      <c r="R34" s="185"/>
    </row>
    <row r="35" spans="1:18" s="181" customFormat="1" ht="13.5" customHeight="1">
      <c r="A35" s="186"/>
      <c r="F35" s="182">
        <v>9</v>
      </c>
      <c r="G35" s="182">
        <v>7.2</v>
      </c>
      <c r="H35" s="182"/>
      <c r="I35" s="182"/>
      <c r="J35" s="182"/>
      <c r="K35" s="182"/>
      <c r="L35" s="182"/>
      <c r="P35" s="183"/>
      <c r="Q35" s="184"/>
      <c r="R35" s="185"/>
    </row>
    <row r="36" spans="1:17" ht="15.75" customHeight="1">
      <c r="A36" s="79" t="s">
        <v>10</v>
      </c>
      <c r="B36" s="1" t="s">
        <v>74</v>
      </c>
      <c r="C36" s="1" t="s">
        <v>75</v>
      </c>
      <c r="D36" s="81">
        <v>1974</v>
      </c>
      <c r="E36" s="1" t="s">
        <v>6</v>
      </c>
      <c r="F36" s="87">
        <f>F37+F38+F39</f>
        <v>23.200000000000003</v>
      </c>
      <c r="G36" s="87">
        <f>F36+G37+G38+G39</f>
        <v>50.2</v>
      </c>
      <c r="H36" s="87"/>
      <c r="I36" s="87"/>
      <c r="J36" s="87"/>
      <c r="K36" s="87"/>
      <c r="L36" s="87"/>
      <c r="M36" s="87"/>
      <c r="N36" s="87"/>
      <c r="O36" s="87">
        <f>G36+H37+H38</f>
        <v>65.9</v>
      </c>
      <c r="P36" s="130">
        <f>R55</f>
        <v>11.13333333333334</v>
      </c>
      <c r="Q36" s="81" t="s">
        <v>6</v>
      </c>
    </row>
    <row r="37" spans="1:18" s="181" customFormat="1" ht="13.5" customHeight="1">
      <c r="A37" s="180"/>
      <c r="F37" s="182">
        <v>7.4</v>
      </c>
      <c r="G37" s="182">
        <v>8.7</v>
      </c>
      <c r="H37" s="182">
        <v>7.2</v>
      </c>
      <c r="I37" s="182"/>
      <c r="J37" s="182"/>
      <c r="K37" s="182"/>
      <c r="L37" s="182"/>
      <c r="M37" s="182"/>
      <c r="N37" s="182"/>
      <c r="P37" s="183"/>
      <c r="Q37" s="184"/>
      <c r="R37" s="185"/>
    </row>
    <row r="38" spans="1:18" s="181" customFormat="1" ht="13.5" customHeight="1">
      <c r="A38" s="180"/>
      <c r="F38" s="182">
        <v>9.3</v>
      </c>
      <c r="G38" s="182">
        <v>9.1</v>
      </c>
      <c r="H38" s="182">
        <v>8.5</v>
      </c>
      <c r="I38" s="182"/>
      <c r="J38" s="182"/>
      <c r="K38" s="182"/>
      <c r="L38" s="182"/>
      <c r="M38" s="182"/>
      <c r="N38" s="182"/>
      <c r="P38" s="183"/>
      <c r="Q38" s="184"/>
      <c r="R38" s="185"/>
    </row>
    <row r="39" spans="1:18" s="181" customFormat="1" ht="13.5" customHeight="1">
      <c r="A39" s="186"/>
      <c r="F39" s="182">
        <v>6.5</v>
      </c>
      <c r="G39" s="182">
        <v>9.2</v>
      </c>
      <c r="H39" s="182"/>
      <c r="I39" s="182"/>
      <c r="J39" s="182"/>
      <c r="K39" s="182"/>
      <c r="L39" s="182"/>
      <c r="M39" s="182"/>
      <c r="N39" s="182"/>
      <c r="P39" s="187"/>
      <c r="Q39" s="184"/>
      <c r="R39" s="185"/>
    </row>
    <row r="40" spans="1:14" ht="15.75" customHeight="1">
      <c r="A40" s="88"/>
      <c r="F40" s="85"/>
      <c r="G40" s="85"/>
      <c r="H40" s="85"/>
      <c r="I40" s="85"/>
      <c r="J40" s="85"/>
      <c r="K40" s="85"/>
      <c r="L40" s="85"/>
      <c r="M40" s="85"/>
      <c r="N40" s="85"/>
    </row>
    <row r="41" spans="1:17" ht="22.5" customHeight="1">
      <c r="A41" s="247" t="s">
        <v>133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4" ht="15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3" ht="15.75" customHeight="1">
      <c r="A43" s="155" t="s">
        <v>135</v>
      </c>
      <c r="M43" s="1" t="s">
        <v>134</v>
      </c>
    </row>
    <row r="44" spans="1:14" ht="15.75" customHeight="1">
      <c r="A44" s="88"/>
      <c r="F44" s="85"/>
      <c r="G44" s="85"/>
      <c r="H44" s="85"/>
      <c r="I44" s="85"/>
      <c r="J44" s="85"/>
      <c r="K44" s="85"/>
      <c r="L44" s="85"/>
      <c r="M44" s="85"/>
      <c r="N44" s="85"/>
    </row>
    <row r="45" ht="18.75">
      <c r="A45" s="76" t="s">
        <v>58</v>
      </c>
    </row>
    <row r="46" ht="18.75">
      <c r="A46" s="76"/>
    </row>
    <row r="47" spans="1:18" ht="15.75">
      <c r="A47" s="97" t="s">
        <v>50</v>
      </c>
      <c r="B47" s="248" t="s">
        <v>51</v>
      </c>
      <c r="C47" s="248"/>
      <c r="D47" s="97"/>
      <c r="E47" s="97" t="s">
        <v>52</v>
      </c>
      <c r="F47" s="248" t="s">
        <v>53</v>
      </c>
      <c r="G47" s="249"/>
      <c r="H47" s="249"/>
      <c r="I47" s="249"/>
      <c r="J47" s="249"/>
      <c r="K47" s="249"/>
      <c r="L47" s="97" t="s">
        <v>54</v>
      </c>
      <c r="M47" s="157" t="s">
        <v>61</v>
      </c>
      <c r="N47" s="97" t="s">
        <v>55</v>
      </c>
      <c r="R47" s="179">
        <f>19/15</f>
        <v>1.2666666666666666</v>
      </c>
    </row>
    <row r="48" spans="1:18" ht="15.75" customHeight="1">
      <c r="A48" s="80" t="s">
        <v>151</v>
      </c>
      <c r="B48" s="135" t="s">
        <v>76</v>
      </c>
      <c r="C48" s="135" t="s">
        <v>77</v>
      </c>
      <c r="D48" s="2">
        <v>1995</v>
      </c>
      <c r="E48" s="1" t="s">
        <v>1</v>
      </c>
      <c r="F48" s="2">
        <v>94</v>
      </c>
      <c r="G48" s="2">
        <v>88</v>
      </c>
      <c r="H48" s="2">
        <v>92</v>
      </c>
      <c r="I48" s="2">
        <v>89</v>
      </c>
      <c r="J48" s="2">
        <v>96</v>
      </c>
      <c r="K48" s="2">
        <v>90</v>
      </c>
      <c r="L48" s="3">
        <v>549</v>
      </c>
      <c r="M48" s="130"/>
      <c r="N48" s="81"/>
      <c r="R48" s="179">
        <v>20</v>
      </c>
    </row>
    <row r="49" spans="1:18" ht="15.75">
      <c r="A49" s="80" t="s">
        <v>151</v>
      </c>
      <c r="B49" s="135" t="s">
        <v>83</v>
      </c>
      <c r="C49" s="135" t="s">
        <v>84</v>
      </c>
      <c r="D49" s="2">
        <v>1995</v>
      </c>
      <c r="E49" s="1" t="s">
        <v>1</v>
      </c>
      <c r="F49" s="2">
        <v>91</v>
      </c>
      <c r="G49" s="2">
        <v>91</v>
      </c>
      <c r="H49" s="2">
        <v>89</v>
      </c>
      <c r="I49" s="2">
        <v>89</v>
      </c>
      <c r="J49" s="2">
        <v>91</v>
      </c>
      <c r="K49" s="2">
        <v>92</v>
      </c>
      <c r="L49" s="3">
        <v>543</v>
      </c>
      <c r="M49" s="130"/>
      <c r="N49" s="9"/>
      <c r="R49" s="179">
        <f>R48-R47</f>
        <v>18.733333333333334</v>
      </c>
    </row>
    <row r="50" spans="1:18" ht="15.75">
      <c r="A50" s="80" t="s">
        <v>151</v>
      </c>
      <c r="B50" s="135" t="s">
        <v>74</v>
      </c>
      <c r="C50" s="135" t="s">
        <v>75</v>
      </c>
      <c r="D50" s="2">
        <v>1974</v>
      </c>
      <c r="E50" s="1" t="s">
        <v>6</v>
      </c>
      <c r="F50" s="2">
        <v>85</v>
      </c>
      <c r="G50" s="2">
        <v>93</v>
      </c>
      <c r="H50" s="2">
        <v>86</v>
      </c>
      <c r="I50" s="2">
        <v>92</v>
      </c>
      <c r="J50" s="2">
        <v>94</v>
      </c>
      <c r="K50" s="2">
        <v>89</v>
      </c>
      <c r="L50" s="3">
        <v>539</v>
      </c>
      <c r="M50" s="130"/>
      <c r="N50" s="81"/>
      <c r="R50" s="179">
        <f>R49-R47</f>
        <v>17.46666666666667</v>
      </c>
    </row>
    <row r="51" spans="1:18" ht="15.75">
      <c r="A51" s="80" t="s">
        <v>151</v>
      </c>
      <c r="B51" s="135" t="s">
        <v>161</v>
      </c>
      <c r="C51" s="135" t="s">
        <v>162</v>
      </c>
      <c r="D51" s="2">
        <v>1994</v>
      </c>
      <c r="E51" s="1" t="s">
        <v>15</v>
      </c>
      <c r="F51" s="2">
        <v>90</v>
      </c>
      <c r="G51" s="2">
        <v>86</v>
      </c>
      <c r="H51" s="2">
        <v>91</v>
      </c>
      <c r="I51" s="2">
        <v>93</v>
      </c>
      <c r="J51" s="2">
        <v>86</v>
      </c>
      <c r="K51" s="2">
        <v>89</v>
      </c>
      <c r="L51" s="3">
        <v>535</v>
      </c>
      <c r="M51" s="130"/>
      <c r="N51" s="81"/>
      <c r="R51" s="179">
        <f>R50-R47</f>
        <v>16.200000000000003</v>
      </c>
    </row>
    <row r="52" spans="1:18" ht="15.75">
      <c r="A52" s="80" t="s">
        <v>151</v>
      </c>
      <c r="B52" s="135" t="s">
        <v>13</v>
      </c>
      <c r="C52" s="135" t="s">
        <v>24</v>
      </c>
      <c r="D52" s="2">
        <v>1993</v>
      </c>
      <c r="E52" s="1" t="s">
        <v>6</v>
      </c>
      <c r="F52" s="2">
        <v>90</v>
      </c>
      <c r="G52" s="2">
        <v>93</v>
      </c>
      <c r="H52" s="2">
        <v>82</v>
      </c>
      <c r="I52" s="2">
        <v>94</v>
      </c>
      <c r="J52" s="2">
        <v>88</v>
      </c>
      <c r="K52" s="2">
        <v>83</v>
      </c>
      <c r="L52" s="3">
        <v>530</v>
      </c>
      <c r="M52" s="130"/>
      <c r="N52" s="9"/>
      <c r="R52" s="179">
        <f>R51-R47</f>
        <v>14.933333333333337</v>
      </c>
    </row>
    <row r="53" spans="1:18" ht="15.75">
      <c r="A53" s="80" t="s">
        <v>151</v>
      </c>
      <c r="B53" s="135" t="s">
        <v>163</v>
      </c>
      <c r="C53" s="135" t="s">
        <v>164</v>
      </c>
      <c r="D53" s="2">
        <v>1969</v>
      </c>
      <c r="E53" s="1" t="s">
        <v>1</v>
      </c>
      <c r="F53" s="2">
        <v>87</v>
      </c>
      <c r="G53" s="2">
        <v>83</v>
      </c>
      <c r="H53" s="2">
        <v>87</v>
      </c>
      <c r="I53" s="2">
        <v>89</v>
      </c>
      <c r="J53" s="2">
        <v>88</v>
      </c>
      <c r="K53" s="2">
        <v>92</v>
      </c>
      <c r="L53" s="3">
        <v>526</v>
      </c>
      <c r="M53" s="130"/>
      <c r="N53" s="81"/>
      <c r="R53" s="179">
        <f>R52-R47</f>
        <v>13.666666666666671</v>
      </c>
    </row>
    <row r="54" spans="1:18" ht="15.75">
      <c r="A54" s="80" t="s">
        <v>151</v>
      </c>
      <c r="B54" s="135" t="s">
        <v>72</v>
      </c>
      <c r="C54" s="135" t="s">
        <v>73</v>
      </c>
      <c r="D54" s="2">
        <v>1966</v>
      </c>
      <c r="E54" s="1" t="s">
        <v>6</v>
      </c>
      <c r="F54" s="2">
        <v>92</v>
      </c>
      <c r="G54" s="2">
        <v>89</v>
      </c>
      <c r="H54" s="2">
        <v>88</v>
      </c>
      <c r="I54" s="2">
        <v>87</v>
      </c>
      <c r="J54" s="2">
        <v>82</v>
      </c>
      <c r="K54" s="2">
        <v>87</v>
      </c>
      <c r="L54" s="3">
        <v>525</v>
      </c>
      <c r="M54" s="130"/>
      <c r="N54" s="81"/>
      <c r="R54" s="179">
        <f>R53-R47</f>
        <v>12.400000000000006</v>
      </c>
    </row>
    <row r="55" spans="1:18" ht="15.75">
      <c r="A55" s="80" t="s">
        <v>151</v>
      </c>
      <c r="B55" s="135" t="s">
        <v>82</v>
      </c>
      <c r="C55" s="135" t="s">
        <v>165</v>
      </c>
      <c r="D55" s="2">
        <v>1987</v>
      </c>
      <c r="E55" s="1" t="s">
        <v>6</v>
      </c>
      <c r="F55" s="2">
        <v>88</v>
      </c>
      <c r="G55" s="2">
        <v>89</v>
      </c>
      <c r="H55" s="2">
        <v>87</v>
      </c>
      <c r="I55" s="2">
        <v>90</v>
      </c>
      <c r="J55" s="2">
        <v>86</v>
      </c>
      <c r="K55" s="2">
        <v>85</v>
      </c>
      <c r="L55" s="3">
        <v>525</v>
      </c>
      <c r="M55" s="130"/>
      <c r="N55" s="9"/>
      <c r="R55" s="179">
        <f>R54-R47</f>
        <v>11.13333333333334</v>
      </c>
    </row>
    <row r="56" spans="1:18" ht="15.75">
      <c r="A56" s="2" t="s">
        <v>11</v>
      </c>
      <c r="B56" s="1" t="s">
        <v>21</v>
      </c>
      <c r="C56" s="1" t="s">
        <v>22</v>
      </c>
      <c r="D56" s="2">
        <v>1976</v>
      </c>
      <c r="E56" s="1" t="s">
        <v>6</v>
      </c>
      <c r="F56" s="2">
        <v>87</v>
      </c>
      <c r="G56" s="2">
        <v>85</v>
      </c>
      <c r="H56" s="2">
        <v>87</v>
      </c>
      <c r="I56" s="2">
        <v>85</v>
      </c>
      <c r="J56" s="2">
        <v>90</v>
      </c>
      <c r="K56" s="2">
        <v>88</v>
      </c>
      <c r="L56" s="3">
        <v>522</v>
      </c>
      <c r="M56" s="130">
        <f aca="true" t="shared" si="2" ref="M56:M62">R56</f>
        <v>9.866666666666674</v>
      </c>
      <c r="N56" s="81" t="s">
        <v>6</v>
      </c>
      <c r="R56" s="179">
        <f>R55-R47</f>
        <v>9.866666666666674</v>
      </c>
    </row>
    <row r="57" spans="1:18" ht="15.75">
      <c r="A57" s="81" t="s">
        <v>12</v>
      </c>
      <c r="B57" s="4" t="s">
        <v>166</v>
      </c>
      <c r="C57" s="4" t="s">
        <v>167</v>
      </c>
      <c r="D57" s="5">
        <v>1985</v>
      </c>
      <c r="E57" s="4" t="s">
        <v>6</v>
      </c>
      <c r="F57" s="5">
        <v>86</v>
      </c>
      <c r="G57" s="5">
        <v>81</v>
      </c>
      <c r="H57" s="5">
        <v>86</v>
      </c>
      <c r="I57" s="5">
        <v>88</v>
      </c>
      <c r="J57" s="5">
        <v>80</v>
      </c>
      <c r="K57" s="5">
        <v>90</v>
      </c>
      <c r="L57" s="6">
        <v>511</v>
      </c>
      <c r="M57" s="130">
        <f t="shared" si="2"/>
        <v>8.600000000000009</v>
      </c>
      <c r="N57" s="81"/>
      <c r="R57" s="179">
        <f>R56-R47</f>
        <v>8.600000000000009</v>
      </c>
    </row>
    <row r="58" spans="1:18" ht="15.75">
      <c r="A58" s="2" t="s">
        <v>14</v>
      </c>
      <c r="B58" s="1" t="s">
        <v>168</v>
      </c>
      <c r="C58" s="1" t="s">
        <v>169</v>
      </c>
      <c r="D58" s="2">
        <v>1991</v>
      </c>
      <c r="E58" s="1" t="s">
        <v>15</v>
      </c>
      <c r="F58" s="2">
        <v>81</v>
      </c>
      <c r="G58" s="2">
        <v>86</v>
      </c>
      <c r="H58" s="2">
        <v>90</v>
      </c>
      <c r="I58" s="2">
        <v>85</v>
      </c>
      <c r="J58" s="2">
        <v>86</v>
      </c>
      <c r="K58" s="2">
        <v>80</v>
      </c>
      <c r="L58" s="3">
        <v>508</v>
      </c>
      <c r="M58" s="130">
        <f t="shared" si="2"/>
        <v>7.333333333333342</v>
      </c>
      <c r="N58" s="9" t="s">
        <v>15</v>
      </c>
      <c r="R58" s="179">
        <f>R57-R47</f>
        <v>7.333333333333342</v>
      </c>
    </row>
    <row r="59" spans="1:18" ht="15.75">
      <c r="A59" s="81" t="s">
        <v>16</v>
      </c>
      <c r="B59" s="1" t="s">
        <v>131</v>
      </c>
      <c r="C59" s="1" t="s">
        <v>132</v>
      </c>
      <c r="D59" s="2">
        <v>1972</v>
      </c>
      <c r="E59" s="1" t="s">
        <v>1</v>
      </c>
      <c r="F59" s="2">
        <v>78</v>
      </c>
      <c r="G59" s="2">
        <v>81</v>
      </c>
      <c r="H59" s="2">
        <v>85</v>
      </c>
      <c r="I59" s="2">
        <v>89</v>
      </c>
      <c r="J59" s="2">
        <v>86</v>
      </c>
      <c r="K59" s="2">
        <v>86</v>
      </c>
      <c r="L59" s="3">
        <v>505</v>
      </c>
      <c r="M59" s="130">
        <f t="shared" si="2"/>
        <v>6.066666666666675</v>
      </c>
      <c r="N59" s="9"/>
      <c r="R59" s="179">
        <f>R58-R47</f>
        <v>6.066666666666675</v>
      </c>
    </row>
    <row r="60" spans="1:18" ht="15.75">
      <c r="A60" s="2" t="s">
        <v>17</v>
      </c>
      <c r="B60" s="1" t="s">
        <v>170</v>
      </c>
      <c r="C60" s="1" t="s">
        <v>171</v>
      </c>
      <c r="D60" s="2">
        <v>1966</v>
      </c>
      <c r="E60" s="1" t="s">
        <v>1</v>
      </c>
      <c r="F60" s="2">
        <v>84</v>
      </c>
      <c r="G60" s="2">
        <v>76</v>
      </c>
      <c r="H60" s="2">
        <v>85</v>
      </c>
      <c r="I60" s="2">
        <v>81</v>
      </c>
      <c r="J60" s="2">
        <v>93</v>
      </c>
      <c r="K60" s="2">
        <v>79</v>
      </c>
      <c r="L60" s="3">
        <v>498</v>
      </c>
      <c r="M60" s="130">
        <f t="shared" si="2"/>
        <v>4.800000000000009</v>
      </c>
      <c r="N60" s="9"/>
      <c r="R60" s="179">
        <f>R59-R47</f>
        <v>4.800000000000009</v>
      </c>
    </row>
    <row r="61" spans="1:18" ht="15.75">
      <c r="A61" s="81" t="s">
        <v>18</v>
      </c>
      <c r="B61" s="1" t="s">
        <v>172</v>
      </c>
      <c r="C61" s="1" t="s">
        <v>173</v>
      </c>
      <c r="D61" s="2">
        <v>1949</v>
      </c>
      <c r="E61" s="1" t="s">
        <v>6</v>
      </c>
      <c r="F61" s="2">
        <v>84</v>
      </c>
      <c r="G61" s="2">
        <v>77</v>
      </c>
      <c r="H61" s="2">
        <v>88</v>
      </c>
      <c r="I61" s="2">
        <v>78</v>
      </c>
      <c r="J61" s="2">
        <v>82</v>
      </c>
      <c r="K61" s="2">
        <v>88</v>
      </c>
      <c r="L61" s="3">
        <v>497</v>
      </c>
      <c r="M61" s="130">
        <f t="shared" si="2"/>
        <v>3.533333333333342</v>
      </c>
      <c r="N61" s="81"/>
      <c r="R61" s="179">
        <f>R60-R47</f>
        <v>3.533333333333342</v>
      </c>
    </row>
    <row r="62" spans="1:18" ht="15.75">
      <c r="A62" s="2" t="s">
        <v>19</v>
      </c>
      <c r="B62" s="1" t="s">
        <v>174</v>
      </c>
      <c r="C62" s="1" t="s">
        <v>175</v>
      </c>
      <c r="D62" s="2">
        <v>1983</v>
      </c>
      <c r="E62" s="1" t="s">
        <v>6</v>
      </c>
      <c r="F62" s="2">
        <v>77</v>
      </c>
      <c r="G62" s="2">
        <v>79</v>
      </c>
      <c r="H62" s="2">
        <v>76</v>
      </c>
      <c r="I62" s="2">
        <v>78</v>
      </c>
      <c r="J62" s="2">
        <v>91</v>
      </c>
      <c r="K62" s="2">
        <v>89</v>
      </c>
      <c r="L62" s="3">
        <v>490</v>
      </c>
      <c r="M62" s="130">
        <f t="shared" si="2"/>
        <v>2.2666666666666755</v>
      </c>
      <c r="N62" s="9"/>
      <c r="R62" s="179">
        <f>R61-R47</f>
        <v>2.2666666666666755</v>
      </c>
    </row>
    <row r="63" spans="1:18" ht="15.75">
      <c r="A63" s="81" t="s">
        <v>20</v>
      </c>
      <c r="B63" s="1" t="s">
        <v>176</v>
      </c>
      <c r="C63" s="1" t="s">
        <v>177</v>
      </c>
      <c r="D63" s="2">
        <v>1975</v>
      </c>
      <c r="E63" s="1" t="s">
        <v>15</v>
      </c>
      <c r="F63" s="2">
        <v>69</v>
      </c>
      <c r="G63" s="2">
        <v>88</v>
      </c>
      <c r="H63" s="2">
        <v>64</v>
      </c>
      <c r="I63" s="2">
        <v>79</v>
      </c>
      <c r="J63" s="2">
        <v>81</v>
      </c>
      <c r="K63" s="2">
        <v>85</v>
      </c>
      <c r="L63" s="3">
        <v>466</v>
      </c>
      <c r="M63" s="130">
        <v>1</v>
      </c>
      <c r="N63" s="9" t="s">
        <v>15</v>
      </c>
      <c r="R63" s="179">
        <f>R62-R47</f>
        <v>1.0000000000000089</v>
      </c>
    </row>
    <row r="64" spans="1:14" ht="15.75">
      <c r="A64" s="2"/>
      <c r="B64" s="1"/>
      <c r="C64" s="1"/>
      <c r="D64" s="2"/>
      <c r="E64" s="1"/>
      <c r="F64" s="2"/>
      <c r="G64" s="2"/>
      <c r="H64" s="2"/>
      <c r="I64" s="2"/>
      <c r="J64" s="2"/>
      <c r="K64" s="2"/>
      <c r="L64" s="3"/>
      <c r="M64" s="130"/>
      <c r="N64" s="9"/>
    </row>
    <row r="65" spans="1:14" ht="15.75">
      <c r="A65" s="81"/>
      <c r="B65" s="1"/>
      <c r="C65" s="1"/>
      <c r="D65" s="2"/>
      <c r="E65" s="1"/>
      <c r="F65" s="2"/>
      <c r="G65" s="2"/>
      <c r="H65" s="2"/>
      <c r="I65" s="2"/>
      <c r="J65" s="2"/>
      <c r="K65" s="2"/>
      <c r="L65" s="3"/>
      <c r="M65" s="130"/>
      <c r="N65" s="9"/>
    </row>
    <row r="66" spans="1:14" ht="15.75">
      <c r="A66" s="2"/>
      <c r="B66" s="1"/>
      <c r="C66" s="1"/>
      <c r="D66" s="2"/>
      <c r="E66" s="1"/>
      <c r="F66" s="2"/>
      <c r="G66" s="2"/>
      <c r="H66" s="2"/>
      <c r="I66" s="2"/>
      <c r="J66" s="2"/>
      <c r="K66" s="2"/>
      <c r="L66" s="3"/>
      <c r="M66" s="130"/>
      <c r="N66" s="9"/>
    </row>
    <row r="67" ht="15.75">
      <c r="A67" s="81"/>
    </row>
    <row r="68" spans="1:17" ht="22.5">
      <c r="A68" s="247" t="s">
        <v>133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1:14" ht="22.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5" ht="15.75">
      <c r="A70" s="155" t="s">
        <v>135</v>
      </c>
      <c r="O70" s="1" t="s">
        <v>134</v>
      </c>
    </row>
    <row r="71" spans="1:11" ht="18.75">
      <c r="A71" s="76"/>
      <c r="K71" s="78"/>
    </row>
    <row r="72" spans="1:11" ht="18.75">
      <c r="A72" s="76" t="s">
        <v>148</v>
      </c>
      <c r="K72" s="78"/>
    </row>
    <row r="73" spans="1:11" ht="12" customHeight="1">
      <c r="A73" s="76"/>
      <c r="K73" s="78"/>
    </row>
    <row r="74" spans="1:17" ht="50.25" customHeight="1">
      <c r="A74" s="84" t="s">
        <v>50</v>
      </c>
      <c r="B74" s="244" t="s">
        <v>51</v>
      </c>
      <c r="C74" s="244"/>
      <c r="D74" s="84"/>
      <c r="E74" s="84" t="s">
        <v>52</v>
      </c>
      <c r="F74" s="245" t="s">
        <v>98</v>
      </c>
      <c r="G74" s="245"/>
      <c r="H74" s="246" t="s">
        <v>99</v>
      </c>
      <c r="I74" s="246"/>
      <c r="J74" s="246"/>
      <c r="K74" s="246"/>
      <c r="L74" s="246"/>
      <c r="M74" s="246"/>
      <c r="N74" s="246"/>
      <c r="O74" s="84" t="s">
        <v>54</v>
      </c>
      <c r="P74" s="132" t="s">
        <v>61</v>
      </c>
      <c r="Q74" s="84" t="s">
        <v>55</v>
      </c>
    </row>
    <row r="75" spans="1:17" ht="15.75" customHeight="1">
      <c r="A75" s="88" t="s">
        <v>0</v>
      </c>
      <c r="B75" s="135" t="s">
        <v>78</v>
      </c>
      <c r="C75" s="135" t="s">
        <v>79</v>
      </c>
      <c r="D75" s="2">
        <v>1996</v>
      </c>
      <c r="E75" s="1" t="s">
        <v>1</v>
      </c>
      <c r="F75" s="87">
        <f>F76+F77+F78</f>
        <v>27.700000000000003</v>
      </c>
      <c r="G75" s="87">
        <f>F75+G76+G77+G78</f>
        <v>53.400000000000006</v>
      </c>
      <c r="H75" s="87">
        <f>G75+H76+H77</f>
        <v>73.3</v>
      </c>
      <c r="I75" s="87">
        <f>H75+I76+I77</f>
        <v>93.1</v>
      </c>
      <c r="J75" s="87">
        <f>I75+J76+J77</f>
        <v>113.89999999999999</v>
      </c>
      <c r="K75" s="87">
        <f>J75+K76+K77</f>
        <v>132.7</v>
      </c>
      <c r="L75" s="87">
        <f>K75+L76+L77</f>
        <v>150.9</v>
      </c>
      <c r="M75" s="87">
        <f>L75+M76+M77</f>
        <v>168.5</v>
      </c>
      <c r="N75" s="87"/>
      <c r="O75" s="87">
        <f>M75+N76+N77</f>
        <v>188.3</v>
      </c>
      <c r="P75" s="130">
        <v>20</v>
      </c>
      <c r="Q75" s="81" t="s">
        <v>1</v>
      </c>
    </row>
    <row r="76" spans="1:17" ht="13.5" customHeight="1">
      <c r="A76" s="88"/>
      <c r="F76" s="85">
        <v>7.7</v>
      </c>
      <c r="G76" s="85">
        <v>8</v>
      </c>
      <c r="H76" s="85">
        <v>10.6</v>
      </c>
      <c r="I76" s="85">
        <v>10.1</v>
      </c>
      <c r="J76" s="85">
        <v>10.7</v>
      </c>
      <c r="K76" s="85">
        <v>8.9</v>
      </c>
      <c r="L76" s="85">
        <v>8.4</v>
      </c>
      <c r="M76" s="85">
        <v>8.5</v>
      </c>
      <c r="N76" s="85">
        <v>9.4</v>
      </c>
      <c r="O76" s="85"/>
      <c r="P76" s="129"/>
      <c r="Q76" s="81"/>
    </row>
    <row r="77" spans="1:17" ht="13.5" customHeight="1">
      <c r="A77" s="88"/>
      <c r="F77" s="85">
        <v>9.9</v>
      </c>
      <c r="G77" s="85">
        <v>8</v>
      </c>
      <c r="H77" s="85">
        <v>9.3</v>
      </c>
      <c r="I77" s="85">
        <v>9.7</v>
      </c>
      <c r="J77" s="85">
        <v>10.1</v>
      </c>
      <c r="K77" s="85">
        <v>9.9</v>
      </c>
      <c r="L77" s="85">
        <v>9.8</v>
      </c>
      <c r="M77" s="85">
        <v>9.1</v>
      </c>
      <c r="N77" s="85">
        <v>10.4</v>
      </c>
      <c r="O77" s="85"/>
      <c r="P77" s="129"/>
      <c r="Q77" s="81"/>
    </row>
    <row r="78" spans="1:17" ht="13.5" customHeight="1">
      <c r="A78" s="83"/>
      <c r="F78" s="85">
        <v>10.1</v>
      </c>
      <c r="G78" s="85">
        <v>9.7</v>
      </c>
      <c r="H78" s="85"/>
      <c r="I78" s="85"/>
      <c r="J78" s="85"/>
      <c r="K78" s="86"/>
      <c r="L78" s="85"/>
      <c r="M78" s="85"/>
      <c r="N78" s="85"/>
      <c r="O78" s="85"/>
      <c r="P78" s="129"/>
      <c r="Q78" s="81"/>
    </row>
    <row r="79" spans="1:17" ht="15.75" customHeight="1">
      <c r="A79" s="88" t="s">
        <v>2</v>
      </c>
      <c r="B79" s="135" t="s">
        <v>184</v>
      </c>
      <c r="C79" s="135" t="s">
        <v>185</v>
      </c>
      <c r="D79" s="2">
        <v>1999</v>
      </c>
      <c r="E79" s="1" t="s">
        <v>1</v>
      </c>
      <c r="F79" s="87">
        <f>F80+F81+F82</f>
        <v>26.4</v>
      </c>
      <c r="G79" s="87">
        <f>F79+G80+G81+G82</f>
        <v>51.900000000000006</v>
      </c>
      <c r="H79" s="87">
        <f aca="true" t="shared" si="3" ref="H79:M79">G79+H80+H81</f>
        <v>70.2</v>
      </c>
      <c r="I79" s="87">
        <f t="shared" si="3"/>
        <v>88.3</v>
      </c>
      <c r="J79" s="87">
        <f t="shared" si="3"/>
        <v>105.3</v>
      </c>
      <c r="K79" s="87">
        <f t="shared" si="3"/>
        <v>124.19999999999999</v>
      </c>
      <c r="L79" s="87">
        <f t="shared" si="3"/>
        <v>143.7</v>
      </c>
      <c r="M79" s="87">
        <f t="shared" si="3"/>
        <v>162.29999999999998</v>
      </c>
      <c r="N79" s="87"/>
      <c r="O79" s="87">
        <f>M79+N80+N81</f>
        <v>179.4</v>
      </c>
      <c r="P79" s="130">
        <f>R116</f>
        <v>17.88888888888889</v>
      </c>
      <c r="Q79" s="81"/>
    </row>
    <row r="80" spans="1:17" ht="13.5" customHeight="1">
      <c r="A80" s="83"/>
      <c r="F80" s="85">
        <v>10</v>
      </c>
      <c r="G80" s="85">
        <v>9</v>
      </c>
      <c r="H80">
        <v>9.2</v>
      </c>
      <c r="I80" s="85">
        <v>9.8</v>
      </c>
      <c r="J80" s="85">
        <v>8.7</v>
      </c>
      <c r="K80" s="85">
        <v>9.8</v>
      </c>
      <c r="L80" s="85">
        <v>9.7</v>
      </c>
      <c r="M80" s="85">
        <v>9.1</v>
      </c>
      <c r="N80" s="85">
        <v>9.8</v>
      </c>
      <c r="P80" s="130"/>
      <c r="Q80" s="81"/>
    </row>
    <row r="81" spans="1:17" ht="13.5" customHeight="1">
      <c r="A81" s="83"/>
      <c r="F81" s="85">
        <v>7.8</v>
      </c>
      <c r="G81" s="85">
        <v>7.2</v>
      </c>
      <c r="H81" s="85">
        <v>9.1</v>
      </c>
      <c r="I81" s="85">
        <v>8.3</v>
      </c>
      <c r="J81" s="85">
        <v>8.3</v>
      </c>
      <c r="K81" s="85">
        <v>9.1</v>
      </c>
      <c r="L81" s="85">
        <v>9.8</v>
      </c>
      <c r="M81" s="85">
        <v>9.5</v>
      </c>
      <c r="N81" s="85">
        <v>7.3</v>
      </c>
      <c r="P81" s="130"/>
      <c r="Q81" s="81"/>
    </row>
    <row r="82" spans="1:17" ht="13.5" customHeight="1">
      <c r="A82" s="83"/>
      <c r="F82" s="85">
        <v>8.6</v>
      </c>
      <c r="G82" s="85">
        <v>9.3</v>
      </c>
      <c r="K82" s="78"/>
      <c r="P82" s="130"/>
      <c r="Q82" s="81"/>
    </row>
    <row r="83" spans="1:17" ht="15.75" customHeight="1">
      <c r="A83" s="88" t="s">
        <v>3</v>
      </c>
      <c r="B83" s="135" t="s">
        <v>182</v>
      </c>
      <c r="C83" s="135" t="s">
        <v>183</v>
      </c>
      <c r="D83" s="2">
        <v>2000</v>
      </c>
      <c r="E83" s="1" t="s">
        <v>1</v>
      </c>
      <c r="F83" s="87">
        <f>F84+F85+F86</f>
        <v>27.6</v>
      </c>
      <c r="G83" s="87">
        <f>F83+G84+G85+G86</f>
        <v>56.89999999999999</v>
      </c>
      <c r="H83" s="87">
        <f>G83+H84+H85</f>
        <v>75.1</v>
      </c>
      <c r="I83" s="87">
        <f>H83+I84+I85</f>
        <v>91.9</v>
      </c>
      <c r="J83" s="87">
        <f>I83+J84+J85</f>
        <v>108.60000000000001</v>
      </c>
      <c r="K83" s="87">
        <f>J83+K84+K85</f>
        <v>127.9</v>
      </c>
      <c r="L83" s="87">
        <f>K83+L84+L85</f>
        <v>145.9</v>
      </c>
      <c r="M83" s="87"/>
      <c r="N83" s="87"/>
      <c r="O83" s="87">
        <f>L83+M84+M85</f>
        <v>160.8</v>
      </c>
      <c r="P83" s="130">
        <f>R117</f>
        <v>15.777777777777779</v>
      </c>
      <c r="Q83" s="81" t="s">
        <v>1</v>
      </c>
    </row>
    <row r="84" spans="1:17" ht="13.5" customHeight="1">
      <c r="A84" s="83"/>
      <c r="F84" s="85">
        <v>8.3</v>
      </c>
      <c r="G84" s="85">
        <v>8.7</v>
      </c>
      <c r="H84">
        <v>8.2</v>
      </c>
      <c r="I84">
        <v>7.4</v>
      </c>
      <c r="J84">
        <v>7.2</v>
      </c>
      <c r="K84" s="85">
        <v>10.5</v>
      </c>
      <c r="L84" s="85">
        <v>9</v>
      </c>
      <c r="M84" s="85">
        <v>7</v>
      </c>
      <c r="N84" s="85"/>
      <c r="P84" s="130"/>
      <c r="Q84" s="81"/>
    </row>
    <row r="85" spans="1:17" ht="13.5" customHeight="1">
      <c r="A85" s="83"/>
      <c r="F85" s="85">
        <v>9.4</v>
      </c>
      <c r="G85" s="85">
        <v>10.4</v>
      </c>
      <c r="H85">
        <v>10</v>
      </c>
      <c r="I85">
        <v>9.4</v>
      </c>
      <c r="J85">
        <v>9.5</v>
      </c>
      <c r="K85" s="85">
        <v>8.8</v>
      </c>
      <c r="L85" s="85">
        <v>9</v>
      </c>
      <c r="M85" s="85">
        <v>7.9</v>
      </c>
      <c r="N85" s="85"/>
      <c r="P85" s="130"/>
      <c r="Q85" s="81"/>
    </row>
    <row r="86" spans="1:17" ht="13.5" customHeight="1">
      <c r="A86" s="83"/>
      <c r="F86" s="85">
        <v>9.9</v>
      </c>
      <c r="G86" s="85">
        <v>10.2</v>
      </c>
      <c r="K86" s="78"/>
      <c r="P86" s="130"/>
      <c r="Q86" s="81"/>
    </row>
    <row r="87" spans="1:17" ht="15.75" customHeight="1">
      <c r="A87" s="79" t="s">
        <v>4</v>
      </c>
      <c r="B87" s="1" t="s">
        <v>180</v>
      </c>
      <c r="C87" s="1" t="s">
        <v>181</v>
      </c>
      <c r="D87" s="81">
        <v>1997</v>
      </c>
      <c r="E87" s="1" t="s">
        <v>15</v>
      </c>
      <c r="F87" s="87">
        <f>F88+F89+F90</f>
        <v>28</v>
      </c>
      <c r="G87" s="87">
        <f>F87+G88+G89+G90</f>
        <v>55.199999999999996</v>
      </c>
      <c r="H87" s="87">
        <f>G87+H88+H89</f>
        <v>71.5</v>
      </c>
      <c r="I87" s="87">
        <f>H87+I88+I89</f>
        <v>89.7</v>
      </c>
      <c r="J87" s="87">
        <f>I87+J88+J89</f>
        <v>108.30000000000001</v>
      </c>
      <c r="K87" s="87">
        <f>J87+K88+K89</f>
        <v>126.00000000000001</v>
      </c>
      <c r="L87" s="87"/>
      <c r="M87" s="87"/>
      <c r="N87" s="87"/>
      <c r="O87" s="87">
        <f>K87+L88+L89</f>
        <v>143.1</v>
      </c>
      <c r="P87" s="130">
        <f>R118</f>
        <v>13.666666666666668</v>
      </c>
      <c r="Q87" s="81" t="s">
        <v>15</v>
      </c>
    </row>
    <row r="88" spans="1:17" ht="13.5" customHeight="1">
      <c r="A88" s="79"/>
      <c r="F88" s="85">
        <v>10</v>
      </c>
      <c r="G88" s="85">
        <v>8.8</v>
      </c>
      <c r="H88" s="85">
        <v>7.9</v>
      </c>
      <c r="I88" s="85">
        <v>9.4</v>
      </c>
      <c r="J88" s="85">
        <v>8.4</v>
      </c>
      <c r="K88" s="85">
        <v>8.9</v>
      </c>
      <c r="L88" s="85">
        <v>8.4</v>
      </c>
      <c r="P88" s="130"/>
      <c r="Q88" s="81"/>
    </row>
    <row r="89" spans="1:17" ht="13.5" customHeight="1">
      <c r="A89" s="79"/>
      <c r="F89" s="85">
        <v>9.3</v>
      </c>
      <c r="G89" s="85">
        <v>8.4</v>
      </c>
      <c r="H89" s="85">
        <v>8.4</v>
      </c>
      <c r="I89" s="85">
        <v>8.8</v>
      </c>
      <c r="J89" s="85">
        <v>10.2</v>
      </c>
      <c r="K89" s="85">
        <v>8.8</v>
      </c>
      <c r="L89" s="85">
        <v>8.7</v>
      </c>
      <c r="P89" s="130"/>
      <c r="Q89" s="81"/>
    </row>
    <row r="90" spans="1:17" ht="13.5" customHeight="1">
      <c r="A90" s="79"/>
      <c r="F90" s="85">
        <v>8.7</v>
      </c>
      <c r="G90" s="85">
        <v>10</v>
      </c>
      <c r="H90" s="85"/>
      <c r="I90" s="85"/>
      <c r="J90" s="85"/>
      <c r="K90" s="85"/>
      <c r="L90" s="85"/>
      <c r="P90" s="130"/>
      <c r="Q90" s="81"/>
    </row>
    <row r="91" spans="1:17" ht="15.75" customHeight="1">
      <c r="A91" s="79" t="s">
        <v>7</v>
      </c>
      <c r="B91" s="1" t="s">
        <v>188</v>
      </c>
      <c r="C91" s="1" t="s">
        <v>189</v>
      </c>
      <c r="D91" s="81">
        <v>1996</v>
      </c>
      <c r="E91" s="1" t="s">
        <v>15</v>
      </c>
      <c r="F91" s="87">
        <f>F92+F93+F94</f>
        <v>25.1</v>
      </c>
      <c r="G91" s="87">
        <f>F91+G92+G93+G94</f>
        <v>45</v>
      </c>
      <c r="H91" s="87">
        <f>G91+H92+H93</f>
        <v>59.9</v>
      </c>
      <c r="I91" s="87">
        <f>H91+I92+I93</f>
        <v>75</v>
      </c>
      <c r="J91" s="87">
        <f>I91+J92+J93</f>
        <v>95.10000000000001</v>
      </c>
      <c r="K91" s="87"/>
      <c r="L91" s="87"/>
      <c r="M91" s="87"/>
      <c r="N91" s="87"/>
      <c r="O91" s="87">
        <f>J91+K92+K93</f>
        <v>107.60000000000001</v>
      </c>
      <c r="P91" s="130">
        <f>R119</f>
        <v>11.555555555555557</v>
      </c>
      <c r="Q91" s="81" t="s">
        <v>15</v>
      </c>
    </row>
    <row r="92" spans="1:17" ht="13.5" customHeight="1">
      <c r="A92" s="79"/>
      <c r="F92" s="85">
        <v>7.6</v>
      </c>
      <c r="G92" s="85">
        <v>4.2</v>
      </c>
      <c r="H92" s="85">
        <v>5.5</v>
      </c>
      <c r="I92" s="85">
        <v>9</v>
      </c>
      <c r="J92" s="85">
        <v>9.7</v>
      </c>
      <c r="K92" s="85">
        <v>5.8</v>
      </c>
      <c r="P92" s="130"/>
      <c r="Q92" s="81"/>
    </row>
    <row r="93" spans="1:17" ht="13.5" customHeight="1">
      <c r="A93" s="79"/>
      <c r="F93" s="85">
        <v>7.9</v>
      </c>
      <c r="G93" s="85">
        <v>7.2</v>
      </c>
      <c r="H93" s="85">
        <v>9.4</v>
      </c>
      <c r="I93" s="85">
        <v>6.1</v>
      </c>
      <c r="J93" s="85">
        <v>10.4</v>
      </c>
      <c r="K93" s="85">
        <v>6.7</v>
      </c>
      <c r="P93" s="130"/>
      <c r="Q93" s="81"/>
    </row>
    <row r="94" spans="1:17" ht="13.5" customHeight="1">
      <c r="A94" s="79"/>
      <c r="F94" s="85">
        <v>9.6</v>
      </c>
      <c r="G94" s="85">
        <v>8.5</v>
      </c>
      <c r="H94" s="85"/>
      <c r="I94" s="85"/>
      <c r="J94" s="85"/>
      <c r="K94" s="85"/>
      <c r="P94" s="130"/>
      <c r="Q94" s="81"/>
    </row>
    <row r="95" spans="1:17" ht="15.75" customHeight="1">
      <c r="A95" s="79" t="s">
        <v>8</v>
      </c>
      <c r="B95" s="1" t="s">
        <v>80</v>
      </c>
      <c r="C95" s="1" t="s">
        <v>81</v>
      </c>
      <c r="D95" s="81">
        <v>1996</v>
      </c>
      <c r="E95" s="1" t="s">
        <v>1</v>
      </c>
      <c r="F95" s="87">
        <f>F96+F97+F98</f>
        <v>21.7</v>
      </c>
      <c r="G95" s="87">
        <f>F95+G96+G97+G98</f>
        <v>42.3</v>
      </c>
      <c r="H95" s="87">
        <f>G95+H96+H97</f>
        <v>58.199999999999996</v>
      </c>
      <c r="I95" s="87">
        <f>H95+I96+I97</f>
        <v>74.49999999999999</v>
      </c>
      <c r="J95" s="87"/>
      <c r="K95" s="87"/>
      <c r="L95" s="87"/>
      <c r="M95" s="87"/>
      <c r="N95" s="87"/>
      <c r="O95" s="87">
        <f>I95+J96+J97</f>
        <v>90.19999999999999</v>
      </c>
      <c r="P95" s="130">
        <f>R120</f>
        <v>9.444444444444446</v>
      </c>
      <c r="Q95" s="81" t="s">
        <v>1</v>
      </c>
    </row>
    <row r="96" spans="1:17" ht="13.5" customHeight="1">
      <c r="A96" s="79"/>
      <c r="F96" s="85">
        <v>6.6</v>
      </c>
      <c r="G96" s="85">
        <v>6.7</v>
      </c>
      <c r="H96" s="85">
        <v>9.5</v>
      </c>
      <c r="I96" s="85">
        <v>7.7</v>
      </c>
      <c r="J96" s="85">
        <v>8.3</v>
      </c>
      <c r="K96" s="85"/>
      <c r="L96" s="85"/>
      <c r="M96" s="85"/>
      <c r="N96" s="85"/>
      <c r="P96" s="130"/>
      <c r="Q96" s="81"/>
    </row>
    <row r="97" spans="1:17" ht="13.5" customHeight="1">
      <c r="A97" s="79"/>
      <c r="F97" s="89">
        <v>8.2</v>
      </c>
      <c r="G97" s="85">
        <v>4.8</v>
      </c>
      <c r="H97" s="85">
        <v>6.4</v>
      </c>
      <c r="I97" s="85">
        <v>8.6</v>
      </c>
      <c r="J97" s="85">
        <v>7.4</v>
      </c>
      <c r="K97" s="85"/>
      <c r="L97" s="85"/>
      <c r="M97" s="85"/>
      <c r="N97" s="85"/>
      <c r="P97" s="130"/>
      <c r="Q97" s="81"/>
    </row>
    <row r="98" spans="1:17" ht="13.5" customHeight="1">
      <c r="A98" s="79"/>
      <c r="F98" s="85">
        <v>6.9</v>
      </c>
      <c r="G98" s="85">
        <v>9.1</v>
      </c>
      <c r="H98" s="85"/>
      <c r="I98" s="85"/>
      <c r="J98" s="85"/>
      <c r="K98" s="85"/>
      <c r="L98" s="85"/>
      <c r="M98" s="85"/>
      <c r="N98" s="85"/>
      <c r="P98" s="130"/>
      <c r="Q98" s="81"/>
    </row>
    <row r="99" spans="1:17" ht="15.75" customHeight="1">
      <c r="A99" s="79" t="s">
        <v>9</v>
      </c>
      <c r="B99" s="1" t="s">
        <v>178</v>
      </c>
      <c r="C99" s="1" t="s">
        <v>179</v>
      </c>
      <c r="D99" s="81">
        <v>1998</v>
      </c>
      <c r="E99" s="1" t="s">
        <v>15</v>
      </c>
      <c r="F99" s="87">
        <f>F100+F101+F102</f>
        <v>23.4</v>
      </c>
      <c r="G99" s="87">
        <f>F99+G100+G101+G102</f>
        <v>40.699999999999996</v>
      </c>
      <c r="H99" s="87">
        <f>G99+H100+H101</f>
        <v>55.99999999999999</v>
      </c>
      <c r="I99" s="87"/>
      <c r="J99" s="87"/>
      <c r="K99" s="87"/>
      <c r="L99" s="87"/>
      <c r="M99" s="87"/>
      <c r="N99" s="87"/>
      <c r="O99" s="87">
        <f>H99+I100+I101</f>
        <v>74.39999999999999</v>
      </c>
      <c r="P99" s="130">
        <f>R121</f>
        <v>7.333333333333336</v>
      </c>
      <c r="Q99" s="81" t="s">
        <v>15</v>
      </c>
    </row>
    <row r="100" spans="1:17" ht="13.5" customHeight="1">
      <c r="A100" s="79"/>
      <c r="F100" s="85">
        <v>9.2</v>
      </c>
      <c r="G100" s="85">
        <v>9.2</v>
      </c>
      <c r="H100" s="85">
        <v>8.7</v>
      </c>
      <c r="I100" s="85">
        <v>9.1</v>
      </c>
      <c r="J100" s="85"/>
      <c r="K100" s="85"/>
      <c r="L100" s="85"/>
      <c r="P100" s="130"/>
      <c r="Q100" s="81"/>
    </row>
    <row r="101" spans="1:17" ht="13.5" customHeight="1">
      <c r="A101" s="79"/>
      <c r="F101" s="85">
        <v>7.3</v>
      </c>
      <c r="G101" s="85">
        <v>0</v>
      </c>
      <c r="H101" s="85">
        <v>6.6</v>
      </c>
      <c r="I101" s="85">
        <v>9.3</v>
      </c>
      <c r="J101" s="85"/>
      <c r="K101" s="85"/>
      <c r="L101" s="85"/>
      <c r="P101" s="130"/>
      <c r="Q101" s="81"/>
    </row>
    <row r="102" spans="1:17" ht="13.5" customHeight="1">
      <c r="A102" s="88"/>
      <c r="F102" s="85">
        <v>6.9</v>
      </c>
      <c r="G102" s="85">
        <v>8.1</v>
      </c>
      <c r="H102" s="85"/>
      <c r="I102" s="85"/>
      <c r="J102" s="85"/>
      <c r="K102" s="85"/>
      <c r="L102" s="85"/>
      <c r="P102" s="130"/>
      <c r="Q102" s="81"/>
    </row>
    <row r="103" spans="1:17" ht="15.75" customHeight="1">
      <c r="A103" s="79" t="s">
        <v>10</v>
      </c>
      <c r="B103" s="1" t="s">
        <v>186</v>
      </c>
      <c r="C103" s="1" t="s">
        <v>187</v>
      </c>
      <c r="D103" s="2">
        <v>2001</v>
      </c>
      <c r="E103" s="1" t="s">
        <v>6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195" t="s">
        <v>194</v>
      </c>
      <c r="P103" s="130">
        <f>R122</f>
        <v>5.222222222222225</v>
      </c>
      <c r="Q103" s="81" t="s">
        <v>6</v>
      </c>
    </row>
    <row r="104" spans="1:17" ht="13.5" customHeight="1">
      <c r="A104" s="79"/>
      <c r="F104" s="85"/>
      <c r="G104" s="85"/>
      <c r="H104" s="85"/>
      <c r="I104" s="85"/>
      <c r="J104" s="85"/>
      <c r="K104" s="85"/>
      <c r="L104" s="85"/>
      <c r="M104" s="85"/>
      <c r="N104" s="85"/>
      <c r="P104" s="130"/>
      <c r="Q104" s="81"/>
    </row>
    <row r="105" spans="1:17" ht="13.5" customHeight="1">
      <c r="A105" s="79"/>
      <c r="F105" s="85"/>
      <c r="G105" s="85"/>
      <c r="H105" s="85"/>
      <c r="I105" s="85"/>
      <c r="J105" s="85"/>
      <c r="K105" s="85"/>
      <c r="L105" s="85"/>
      <c r="M105" s="85"/>
      <c r="N105" s="85"/>
      <c r="P105" s="130"/>
      <c r="Q105" s="81"/>
    </row>
    <row r="106" spans="1:17" ht="13.5" customHeight="1">
      <c r="A106" s="88"/>
      <c r="F106" s="85"/>
      <c r="G106" s="85"/>
      <c r="H106" s="85"/>
      <c r="I106" s="85"/>
      <c r="J106" s="85"/>
      <c r="K106" s="85"/>
      <c r="L106" s="85"/>
      <c r="M106" s="85"/>
      <c r="N106" s="85"/>
      <c r="Q106" s="81"/>
    </row>
    <row r="107" spans="1:14" ht="15.75" customHeight="1">
      <c r="A107" s="88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7" ht="22.5" customHeight="1">
      <c r="A108" s="247" t="s">
        <v>133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1:14" ht="15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3" ht="15.75" customHeight="1">
      <c r="A110" s="155" t="s">
        <v>135</v>
      </c>
      <c r="M110" s="1" t="s">
        <v>134</v>
      </c>
    </row>
    <row r="111" spans="1:14" ht="15.75" customHeight="1">
      <c r="A111" s="88"/>
      <c r="F111" s="85"/>
      <c r="G111" s="85"/>
      <c r="H111" s="85"/>
      <c r="I111" s="85"/>
      <c r="J111" s="85"/>
      <c r="K111" s="85"/>
      <c r="L111" s="85"/>
      <c r="M111" s="85"/>
      <c r="N111" s="85"/>
    </row>
    <row r="112" ht="18.75">
      <c r="A112" s="76" t="s">
        <v>142</v>
      </c>
    </row>
    <row r="113" ht="18.75">
      <c r="A113" s="76"/>
    </row>
    <row r="114" spans="1:18" ht="15.75">
      <c r="A114" s="97" t="s">
        <v>50</v>
      </c>
      <c r="B114" s="248" t="s">
        <v>51</v>
      </c>
      <c r="C114" s="248"/>
      <c r="D114" s="97"/>
      <c r="E114" s="97" t="s">
        <v>52</v>
      </c>
      <c r="F114" s="248" t="s">
        <v>53</v>
      </c>
      <c r="G114" s="249"/>
      <c r="H114" s="249"/>
      <c r="I114" s="249"/>
      <c r="J114" s="249"/>
      <c r="K114" s="249"/>
      <c r="L114" s="97" t="s">
        <v>54</v>
      </c>
      <c r="M114" s="157" t="s">
        <v>61</v>
      </c>
      <c r="N114" s="97" t="s">
        <v>55</v>
      </c>
      <c r="R114" s="179">
        <f>19/9</f>
        <v>2.111111111111111</v>
      </c>
    </row>
    <row r="115" spans="1:18" ht="15.75" customHeight="1">
      <c r="A115" s="80" t="s">
        <v>151</v>
      </c>
      <c r="B115" s="135" t="s">
        <v>178</v>
      </c>
      <c r="C115" s="135" t="s">
        <v>179</v>
      </c>
      <c r="D115" s="2">
        <v>1998</v>
      </c>
      <c r="E115" s="1" t="s">
        <v>15</v>
      </c>
      <c r="F115" s="2">
        <v>88</v>
      </c>
      <c r="G115" s="2">
        <v>91</v>
      </c>
      <c r="H115" s="2">
        <v>91</v>
      </c>
      <c r="I115" s="2">
        <v>88</v>
      </c>
      <c r="J115" s="2">
        <v>85</v>
      </c>
      <c r="K115" s="2">
        <v>86</v>
      </c>
      <c r="L115" s="3">
        <v>529</v>
      </c>
      <c r="M115" s="130"/>
      <c r="N115" s="81"/>
      <c r="R115" s="179">
        <f>P75</f>
        <v>20</v>
      </c>
    </row>
    <row r="116" spans="1:18" ht="15.75">
      <c r="A116" s="80" t="s">
        <v>151</v>
      </c>
      <c r="B116" s="135" t="s">
        <v>180</v>
      </c>
      <c r="C116" s="135" t="s">
        <v>181</v>
      </c>
      <c r="D116" s="2">
        <v>1997</v>
      </c>
      <c r="E116" s="1" t="s">
        <v>15</v>
      </c>
      <c r="F116" s="2">
        <v>85</v>
      </c>
      <c r="G116" s="2">
        <v>90</v>
      </c>
      <c r="H116" s="2">
        <v>88</v>
      </c>
      <c r="I116" s="2">
        <v>84</v>
      </c>
      <c r="J116" s="2">
        <v>79</v>
      </c>
      <c r="K116" s="2">
        <v>91</v>
      </c>
      <c r="L116" s="3">
        <v>517</v>
      </c>
      <c r="M116" s="130"/>
      <c r="N116" s="9"/>
      <c r="R116" s="179">
        <f>R115-R114</f>
        <v>17.88888888888889</v>
      </c>
    </row>
    <row r="117" spans="1:18" ht="15.75">
      <c r="A117" s="80" t="s">
        <v>151</v>
      </c>
      <c r="B117" s="135" t="s">
        <v>78</v>
      </c>
      <c r="C117" s="135" t="s">
        <v>79</v>
      </c>
      <c r="D117" s="2">
        <v>1996</v>
      </c>
      <c r="E117" s="1" t="s">
        <v>1</v>
      </c>
      <c r="F117" s="2">
        <v>85</v>
      </c>
      <c r="G117" s="2">
        <v>88</v>
      </c>
      <c r="H117" s="2">
        <v>85</v>
      </c>
      <c r="I117" s="2">
        <v>82</v>
      </c>
      <c r="J117" s="2">
        <v>84</v>
      </c>
      <c r="K117" s="2">
        <v>87</v>
      </c>
      <c r="L117" s="3">
        <v>511</v>
      </c>
      <c r="M117" s="130"/>
      <c r="N117" s="81"/>
      <c r="R117" s="179">
        <f>R116-R114</f>
        <v>15.777777777777779</v>
      </c>
    </row>
    <row r="118" spans="1:18" ht="15.75">
      <c r="A118" s="80" t="s">
        <v>151</v>
      </c>
      <c r="B118" s="135" t="s">
        <v>182</v>
      </c>
      <c r="C118" s="135" t="s">
        <v>183</v>
      </c>
      <c r="D118" s="2">
        <v>2000</v>
      </c>
      <c r="E118" s="1" t="s">
        <v>1</v>
      </c>
      <c r="F118" s="2">
        <v>87</v>
      </c>
      <c r="G118" s="2">
        <v>88</v>
      </c>
      <c r="H118" s="2">
        <v>81</v>
      </c>
      <c r="I118" s="2">
        <v>85</v>
      </c>
      <c r="J118" s="2">
        <v>89</v>
      </c>
      <c r="K118" s="2">
        <v>81</v>
      </c>
      <c r="L118" s="3">
        <v>511</v>
      </c>
      <c r="M118" s="130"/>
      <c r="N118" s="81"/>
      <c r="R118" s="179">
        <f>R117-R114</f>
        <v>13.666666666666668</v>
      </c>
    </row>
    <row r="119" spans="1:18" ht="15.75">
      <c r="A119" s="80" t="s">
        <v>151</v>
      </c>
      <c r="B119" s="135" t="s">
        <v>80</v>
      </c>
      <c r="C119" s="135" t="s">
        <v>81</v>
      </c>
      <c r="D119" s="2">
        <v>1996</v>
      </c>
      <c r="E119" s="1" t="s">
        <v>1</v>
      </c>
      <c r="F119" s="2">
        <v>82</v>
      </c>
      <c r="G119" s="2">
        <v>84</v>
      </c>
      <c r="H119" s="2">
        <v>82</v>
      </c>
      <c r="I119" s="2">
        <v>85</v>
      </c>
      <c r="J119" s="2">
        <v>88</v>
      </c>
      <c r="K119" s="2">
        <v>84</v>
      </c>
      <c r="L119" s="3">
        <v>505</v>
      </c>
      <c r="M119" s="130"/>
      <c r="N119" s="9"/>
      <c r="R119" s="179">
        <f>R118-R114</f>
        <v>11.555555555555557</v>
      </c>
    </row>
    <row r="120" spans="1:18" ht="15.75">
      <c r="A120" s="80" t="s">
        <v>151</v>
      </c>
      <c r="B120" s="135" t="s">
        <v>184</v>
      </c>
      <c r="C120" s="135" t="s">
        <v>185</v>
      </c>
      <c r="D120" s="2">
        <v>1999</v>
      </c>
      <c r="E120" s="1" t="s">
        <v>1</v>
      </c>
      <c r="F120" s="2">
        <v>80</v>
      </c>
      <c r="G120" s="2">
        <v>81</v>
      </c>
      <c r="H120" s="2">
        <v>87</v>
      </c>
      <c r="I120" s="2">
        <v>86</v>
      </c>
      <c r="J120" s="2">
        <v>86</v>
      </c>
      <c r="K120" s="2">
        <v>84</v>
      </c>
      <c r="L120" s="3">
        <v>504</v>
      </c>
      <c r="M120" s="130"/>
      <c r="N120" s="81"/>
      <c r="R120" s="179">
        <f>R119-R114</f>
        <v>9.444444444444446</v>
      </c>
    </row>
    <row r="121" spans="1:18" ht="15.75">
      <c r="A121" s="80" t="s">
        <v>151</v>
      </c>
      <c r="B121" s="135" t="s">
        <v>186</v>
      </c>
      <c r="C121" s="135" t="s">
        <v>187</v>
      </c>
      <c r="D121" s="2">
        <v>2001</v>
      </c>
      <c r="E121" s="1" t="s">
        <v>6</v>
      </c>
      <c r="F121" s="2">
        <v>80</v>
      </c>
      <c r="G121" s="2">
        <v>89</v>
      </c>
      <c r="H121" s="2">
        <v>82</v>
      </c>
      <c r="I121" s="2">
        <v>78</v>
      </c>
      <c r="J121" s="2">
        <v>82</v>
      </c>
      <c r="K121" s="2">
        <v>88</v>
      </c>
      <c r="L121" s="3">
        <v>499</v>
      </c>
      <c r="M121" s="130"/>
      <c r="N121" s="81"/>
      <c r="R121" s="179">
        <f>R120-R114</f>
        <v>7.333333333333336</v>
      </c>
    </row>
    <row r="122" spans="1:18" ht="15.75">
      <c r="A122" s="80" t="s">
        <v>151</v>
      </c>
      <c r="B122" s="135" t="s">
        <v>188</v>
      </c>
      <c r="C122" s="135" t="s">
        <v>189</v>
      </c>
      <c r="D122" s="2">
        <v>1996</v>
      </c>
      <c r="E122" s="1" t="s">
        <v>15</v>
      </c>
      <c r="F122" s="2">
        <v>84</v>
      </c>
      <c r="G122" s="2">
        <v>88</v>
      </c>
      <c r="H122" s="2">
        <v>75</v>
      </c>
      <c r="I122" s="2">
        <v>80</v>
      </c>
      <c r="J122" s="2">
        <v>82</v>
      </c>
      <c r="K122" s="2">
        <v>81</v>
      </c>
      <c r="L122" s="3">
        <v>490</v>
      </c>
      <c r="M122" s="130"/>
      <c r="N122" s="9"/>
      <c r="R122" s="179">
        <f>R121-R114</f>
        <v>5.222222222222225</v>
      </c>
    </row>
    <row r="123" spans="1:18" ht="15.75">
      <c r="A123" s="2" t="s">
        <v>11</v>
      </c>
      <c r="B123" s="1" t="s">
        <v>190</v>
      </c>
      <c r="C123" s="1" t="s">
        <v>191</v>
      </c>
      <c r="D123" s="2">
        <v>1999</v>
      </c>
      <c r="E123" s="1" t="s">
        <v>15</v>
      </c>
      <c r="F123" s="2">
        <v>77</v>
      </c>
      <c r="G123" s="2">
        <v>77</v>
      </c>
      <c r="H123" s="2">
        <v>79</v>
      </c>
      <c r="I123" s="2">
        <v>81</v>
      </c>
      <c r="J123" s="2">
        <v>76</v>
      </c>
      <c r="K123" s="2">
        <v>71</v>
      </c>
      <c r="L123" s="3">
        <v>461</v>
      </c>
      <c r="M123" s="130">
        <f>R123</f>
        <v>3.111111111111114</v>
      </c>
      <c r="N123" s="81"/>
      <c r="R123" s="179">
        <f>R122-R114</f>
        <v>3.111111111111114</v>
      </c>
    </row>
    <row r="124" spans="1:18" ht="15.75">
      <c r="A124" s="2" t="s">
        <v>12</v>
      </c>
      <c r="B124" s="1" t="s">
        <v>192</v>
      </c>
      <c r="C124" s="1" t="s">
        <v>193</v>
      </c>
      <c r="D124" s="2">
        <v>1999</v>
      </c>
      <c r="E124" s="1" t="s">
        <v>6</v>
      </c>
      <c r="F124" s="2">
        <v>66</v>
      </c>
      <c r="G124" s="2">
        <v>67</v>
      </c>
      <c r="H124" s="2">
        <v>64</v>
      </c>
      <c r="I124" s="2">
        <v>61</v>
      </c>
      <c r="J124" s="2">
        <v>70</v>
      </c>
      <c r="K124" s="2">
        <v>57</v>
      </c>
      <c r="L124" s="3">
        <v>385</v>
      </c>
      <c r="M124" s="130">
        <v>1</v>
      </c>
      <c r="N124" s="81"/>
      <c r="R124" s="179">
        <f>R123-R114</f>
        <v>1.0000000000000027</v>
      </c>
    </row>
    <row r="125" spans="13:14" ht="15.75">
      <c r="M125" s="9"/>
      <c r="N125" s="9"/>
    </row>
    <row r="126" spans="13:14" ht="15.75">
      <c r="M126" s="9"/>
      <c r="N126" s="9"/>
    </row>
    <row r="127" spans="13:14" ht="15.75">
      <c r="M127" s="9"/>
      <c r="N127" s="9"/>
    </row>
    <row r="128" spans="13:14" ht="15.75">
      <c r="M128" s="9"/>
      <c r="N128" s="9"/>
    </row>
    <row r="129" spans="13:14" ht="15.75">
      <c r="M129" s="9"/>
      <c r="N129" s="9"/>
    </row>
    <row r="130" spans="13:14" ht="15.75">
      <c r="M130" s="9"/>
      <c r="N130" s="9"/>
    </row>
    <row r="131" spans="13:14" ht="15.75">
      <c r="M131" s="9"/>
      <c r="N131" s="9"/>
    </row>
    <row r="132" spans="13:14" ht="15.75">
      <c r="M132" s="9"/>
      <c r="N132" s="9"/>
    </row>
    <row r="133" spans="13:14" ht="15.75">
      <c r="M133" s="9"/>
      <c r="N133" s="9"/>
    </row>
    <row r="134" spans="13:14" ht="15.75">
      <c r="M134" s="9"/>
      <c r="N134" s="9"/>
    </row>
    <row r="135" spans="13:14" ht="15.75">
      <c r="M135" s="9"/>
      <c r="N135" s="9"/>
    </row>
    <row r="136" spans="13:14" ht="15.75">
      <c r="M136" s="9"/>
      <c r="N136" s="9"/>
    </row>
    <row r="137" spans="13:14" ht="15.75">
      <c r="M137" s="9"/>
      <c r="N137" s="9"/>
    </row>
    <row r="138" spans="13:14" ht="15.75">
      <c r="M138" s="9"/>
      <c r="N138" s="9"/>
    </row>
    <row r="139" spans="13:14" ht="15.75">
      <c r="M139" s="9"/>
      <c r="N139" s="9"/>
    </row>
    <row r="140" spans="13:14" ht="15.75">
      <c r="M140" s="9"/>
      <c r="N140" s="9"/>
    </row>
    <row r="141" spans="13:14" ht="15.75">
      <c r="M141" s="9"/>
      <c r="N141" s="9"/>
    </row>
    <row r="142" spans="13:14" ht="15.75">
      <c r="M142" s="9"/>
      <c r="N142" s="9"/>
    </row>
  </sheetData>
  <sheetProtection/>
  <mergeCells count="14">
    <mergeCell ref="A68:Q68"/>
    <mergeCell ref="A1:Q1"/>
    <mergeCell ref="A41:Q41"/>
    <mergeCell ref="F47:K47"/>
    <mergeCell ref="B47:C47"/>
    <mergeCell ref="B7:C7"/>
    <mergeCell ref="F7:G7"/>
    <mergeCell ref="H7:N7"/>
    <mergeCell ref="B74:C74"/>
    <mergeCell ref="F74:G74"/>
    <mergeCell ref="H74:N74"/>
    <mergeCell ref="A108:Q108"/>
    <mergeCell ref="B114:C114"/>
    <mergeCell ref="F114:K114"/>
  </mergeCells>
  <printOptions/>
  <pageMargins left="0.5511811023622047" right="0.15748031496062992" top="0.7874015748031497" bottom="0.1968503937007874" header="0.5905511811023623" footer="0"/>
  <pageSetup horizontalDpi="600" verticalDpi="600" orientation="landscape" paperSize="9" scale="87" r:id="rId2"/>
  <headerFooter alignWithMargins="0">
    <oddHeader>&amp;L&amp;G</oddHeader>
  </headerFooter>
  <rowBreaks count="3" manualBreakCount="3">
    <brk id="39" max="16" man="1"/>
    <brk id="67" max="16" man="1"/>
    <brk id="106" max="16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61">
      <selection activeCell="C15" sqref="C15"/>
    </sheetView>
  </sheetViews>
  <sheetFormatPr defaultColWidth="9.140625" defaultRowHeight="12.75"/>
  <cols>
    <col min="1" max="1" width="32.8515625" style="0" customWidth="1"/>
    <col min="2" max="2" width="15.00390625" style="0" customWidth="1"/>
    <col min="3" max="3" width="17.8515625" style="0" customWidth="1"/>
    <col min="4" max="4" width="6.421875" style="0" customWidth="1"/>
    <col min="5" max="5" width="14.28125" style="0" customWidth="1"/>
    <col min="6" max="6" width="17.8515625" style="0" customWidth="1"/>
    <col min="7" max="7" width="6.421875" style="0" customWidth="1"/>
    <col min="8" max="8" width="14.28125" style="0" customWidth="1"/>
    <col min="9" max="9" width="19.28125" style="0" customWidth="1"/>
    <col min="10" max="10" width="6.421875" style="0" customWidth="1"/>
  </cols>
  <sheetData>
    <row r="1" spans="1:16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96"/>
      <c r="L1" s="96"/>
      <c r="M1" s="96"/>
      <c r="N1" s="96"/>
      <c r="O1" s="96"/>
      <c r="P1" s="96"/>
    </row>
    <row r="2" spans="1:16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0.25">
      <c r="A3" s="155" t="s">
        <v>135</v>
      </c>
      <c r="B3" s="75"/>
      <c r="C3" s="75"/>
      <c r="D3" s="75"/>
      <c r="E3" s="75"/>
      <c r="F3" s="75"/>
      <c r="G3" s="75"/>
      <c r="H3" s="75"/>
      <c r="I3" s="1" t="s">
        <v>139</v>
      </c>
      <c r="J3" s="75"/>
      <c r="M3" s="75"/>
      <c r="N3" s="75"/>
      <c r="O3" s="75"/>
      <c r="P3" s="75"/>
    </row>
    <row r="4" ht="18.75">
      <c r="A4" s="76" t="s">
        <v>125</v>
      </c>
    </row>
    <row r="5" ht="18.75">
      <c r="A5" s="76"/>
    </row>
    <row r="6" spans="1:10" ht="18.75">
      <c r="A6" s="270" t="s">
        <v>129</v>
      </c>
      <c r="B6" s="267" t="s">
        <v>126</v>
      </c>
      <c r="C6" s="268"/>
      <c r="D6" s="269"/>
      <c r="E6" s="267" t="s">
        <v>127</v>
      </c>
      <c r="F6" s="268"/>
      <c r="G6" s="269"/>
      <c r="H6" s="267" t="s">
        <v>128</v>
      </c>
      <c r="I6" s="268"/>
      <c r="J6" s="269"/>
    </row>
    <row r="7" spans="1:10" ht="15.75">
      <c r="A7" s="271"/>
      <c r="B7" s="272" t="s">
        <v>51</v>
      </c>
      <c r="C7" s="273"/>
      <c r="D7" s="136" t="s">
        <v>61</v>
      </c>
      <c r="E7" s="272" t="s">
        <v>51</v>
      </c>
      <c r="F7" s="273"/>
      <c r="G7" s="136" t="s">
        <v>61</v>
      </c>
      <c r="H7" s="272" t="s">
        <v>51</v>
      </c>
      <c r="I7" s="273"/>
      <c r="J7" s="136" t="s">
        <v>61</v>
      </c>
    </row>
    <row r="8" spans="1:10" ht="15">
      <c r="A8" s="141" t="s">
        <v>58</v>
      </c>
      <c r="B8" s="137" t="s">
        <v>72</v>
      </c>
      <c r="C8" s="137" t="s">
        <v>73</v>
      </c>
      <c r="D8" s="286">
        <f>'50m pistol'!P16</f>
        <v>17.46666666666667</v>
      </c>
      <c r="E8" s="137" t="s">
        <v>76</v>
      </c>
      <c r="F8" s="137" t="s">
        <v>77</v>
      </c>
      <c r="G8" s="215">
        <v>20</v>
      </c>
      <c r="H8" s="137" t="s">
        <v>161</v>
      </c>
      <c r="I8" s="137" t="s">
        <v>162</v>
      </c>
      <c r="J8" s="215">
        <f>'50m pistol'!P24</f>
        <v>14.933333333333337</v>
      </c>
    </row>
    <row r="9" spans="1:10" ht="15">
      <c r="A9" s="142"/>
      <c r="B9" s="137" t="s">
        <v>74</v>
      </c>
      <c r="C9" s="137" t="s">
        <v>75</v>
      </c>
      <c r="D9" s="211">
        <f>'50m pistol'!P36</f>
        <v>11.13333333333334</v>
      </c>
      <c r="E9" s="137" t="s">
        <v>83</v>
      </c>
      <c r="F9" s="137" t="s">
        <v>84</v>
      </c>
      <c r="G9" s="212">
        <f>'50m pistol'!P12</f>
        <v>18.733333333333334</v>
      </c>
      <c r="H9" s="137" t="s">
        <v>168</v>
      </c>
      <c r="I9" s="137" t="s">
        <v>169</v>
      </c>
      <c r="J9" s="211">
        <f>'50m pistol'!M58</f>
        <v>7.333333333333342</v>
      </c>
    </row>
    <row r="10" spans="1:10" ht="15">
      <c r="A10" s="142"/>
      <c r="B10" s="137" t="s">
        <v>21</v>
      </c>
      <c r="C10" s="137" t="s">
        <v>22</v>
      </c>
      <c r="D10" s="211">
        <f>'50m pistol'!M56</f>
        <v>9.866666666666674</v>
      </c>
      <c r="E10" s="137" t="s">
        <v>163</v>
      </c>
      <c r="F10" s="137" t="s">
        <v>164</v>
      </c>
      <c r="G10" s="211">
        <f>'50m pistol'!P32</f>
        <v>12.400000000000006</v>
      </c>
      <c r="H10" s="137" t="s">
        <v>176</v>
      </c>
      <c r="I10" s="137" t="s">
        <v>177</v>
      </c>
      <c r="J10" s="211">
        <f>'50m pistol'!M63</f>
        <v>1</v>
      </c>
    </row>
    <row r="11" spans="1:10" ht="15">
      <c r="A11" s="142"/>
      <c r="B11" s="144"/>
      <c r="C11" s="137"/>
      <c r="D11" s="211"/>
      <c r="E11" s="144"/>
      <c r="F11" s="137"/>
      <c r="G11" s="211"/>
      <c r="H11" s="144"/>
      <c r="I11" s="137"/>
      <c r="J11" s="211"/>
    </row>
    <row r="12" spans="1:10" ht="15">
      <c r="A12" s="142" t="s">
        <v>142</v>
      </c>
      <c r="B12" s="137" t="s">
        <v>186</v>
      </c>
      <c r="C12" s="137" t="s">
        <v>187</v>
      </c>
      <c r="D12" s="211">
        <f>'50m pistol'!P103</f>
        <v>5.222222222222225</v>
      </c>
      <c r="E12" s="137" t="s">
        <v>78</v>
      </c>
      <c r="F12" s="137" t="s">
        <v>79</v>
      </c>
      <c r="G12" s="212">
        <f>'50m pistol'!P75</f>
        <v>20</v>
      </c>
      <c r="H12" s="137" t="s">
        <v>180</v>
      </c>
      <c r="I12" s="137" t="s">
        <v>181</v>
      </c>
      <c r="J12" s="212">
        <f>'50m pistol'!P87</f>
        <v>13.666666666666668</v>
      </c>
    </row>
    <row r="13" spans="1:10" ht="15">
      <c r="A13" s="142"/>
      <c r="B13" s="144"/>
      <c r="C13" s="137"/>
      <c r="D13" s="211"/>
      <c r="E13" s="137" t="s">
        <v>182</v>
      </c>
      <c r="F13" s="137" t="s">
        <v>183</v>
      </c>
      <c r="G13" s="212">
        <f>'50m pistol'!P83</f>
        <v>15.777777777777779</v>
      </c>
      <c r="H13" s="137" t="s">
        <v>188</v>
      </c>
      <c r="I13" s="137" t="s">
        <v>189</v>
      </c>
      <c r="J13" s="211">
        <f>'50m pistol'!P91</f>
        <v>11.555555555555557</v>
      </c>
    </row>
    <row r="14" spans="1:10" ht="15">
      <c r="A14" s="142"/>
      <c r="B14" s="144"/>
      <c r="C14" s="137"/>
      <c r="D14" s="211"/>
      <c r="E14" s="137" t="s">
        <v>80</v>
      </c>
      <c r="F14" s="137" t="s">
        <v>81</v>
      </c>
      <c r="G14" s="211">
        <f>'50m pistol'!P95</f>
        <v>9.444444444444446</v>
      </c>
      <c r="H14" s="137" t="s">
        <v>178</v>
      </c>
      <c r="I14" s="137" t="s">
        <v>179</v>
      </c>
      <c r="J14" s="211">
        <f>'50m pistol'!P99</f>
        <v>7.333333333333336</v>
      </c>
    </row>
    <row r="15" spans="1:10" ht="15">
      <c r="A15" s="142"/>
      <c r="B15" s="144"/>
      <c r="C15" s="137"/>
      <c r="D15" s="211"/>
      <c r="E15" s="144"/>
      <c r="F15" s="137"/>
      <c r="G15" s="211"/>
      <c r="H15" s="144"/>
      <c r="I15" s="137"/>
      <c r="J15" s="211"/>
    </row>
    <row r="16" spans="1:10" ht="15">
      <c r="A16" s="142" t="s">
        <v>64</v>
      </c>
      <c r="B16" s="137" t="s">
        <v>213</v>
      </c>
      <c r="C16" s="137" t="s">
        <v>175</v>
      </c>
      <c r="D16" s="212">
        <f>'25m Pistol 30+30'!O8</f>
        <v>20</v>
      </c>
      <c r="E16" s="137" t="s">
        <v>209</v>
      </c>
      <c r="F16" s="137" t="s">
        <v>210</v>
      </c>
      <c r="G16" s="211">
        <f>'25m Pistol 30+30'!O14</f>
        <v>13.666666666666668</v>
      </c>
      <c r="H16" s="137" t="s">
        <v>207</v>
      </c>
      <c r="I16" s="137" t="s">
        <v>208</v>
      </c>
      <c r="J16" s="212">
        <f>'25m Pistol 30+30'!O10</f>
        <v>17.88888888888889</v>
      </c>
    </row>
    <row r="17" spans="1:10" ht="15">
      <c r="A17" s="142"/>
      <c r="B17" s="137" t="s">
        <v>88</v>
      </c>
      <c r="C17" s="137" t="s">
        <v>89</v>
      </c>
      <c r="D17" s="241">
        <f>'25m Pistol 30+30'!O12</f>
        <v>15.777777777777779</v>
      </c>
      <c r="E17" s="137" t="s">
        <v>90</v>
      </c>
      <c r="F17" s="137" t="s">
        <v>91</v>
      </c>
      <c r="G17" s="211">
        <f>'25m Pistol 30+30'!O24</f>
        <v>11.555555555555557</v>
      </c>
      <c r="H17" s="137" t="s">
        <v>94</v>
      </c>
      <c r="I17" s="137" t="s">
        <v>216</v>
      </c>
      <c r="J17" s="211">
        <f>'25m Pistol 30+30'!O26</f>
        <v>7.333333333333336</v>
      </c>
    </row>
    <row r="18" spans="1:10" ht="15">
      <c r="A18" s="142"/>
      <c r="B18" s="137" t="s">
        <v>214</v>
      </c>
      <c r="C18" s="137" t="s">
        <v>215</v>
      </c>
      <c r="D18" s="211">
        <f>'25m Pistol 30+30'!O27</f>
        <v>5.222222222222225</v>
      </c>
      <c r="E18" s="137" t="s">
        <v>211</v>
      </c>
      <c r="F18" s="137" t="s">
        <v>212</v>
      </c>
      <c r="G18" s="211">
        <f>'25m Pistol 30+30'!O25</f>
        <v>9.444444444444446</v>
      </c>
      <c r="H18" s="137" t="s">
        <v>219</v>
      </c>
      <c r="I18" s="137" t="s">
        <v>220</v>
      </c>
      <c r="J18" s="211">
        <f>'25m Pistol 30+30'!O43</f>
        <v>1</v>
      </c>
    </row>
    <row r="19" spans="1:10" ht="15">
      <c r="A19" s="142"/>
      <c r="B19" s="144"/>
      <c r="C19" s="137"/>
      <c r="D19" s="211"/>
      <c r="E19" s="144"/>
      <c r="F19" s="137"/>
      <c r="G19" s="211"/>
      <c r="H19" s="144"/>
      <c r="I19" s="137"/>
      <c r="J19" s="211"/>
    </row>
    <row r="20" spans="1:10" ht="15">
      <c r="A20" s="142" t="s">
        <v>143</v>
      </c>
      <c r="B20" s="137" t="s">
        <v>221</v>
      </c>
      <c r="C20" s="137" t="s">
        <v>222</v>
      </c>
      <c r="D20" s="212">
        <f>'25m Pistol 30+30'!O52</f>
        <v>20</v>
      </c>
      <c r="E20" s="137" t="s">
        <v>85</v>
      </c>
      <c r="F20" s="137" t="s">
        <v>86</v>
      </c>
      <c r="G20" s="212">
        <f>'25m Pistol 30+30'!O56</f>
        <v>16.545454545454547</v>
      </c>
      <c r="H20" s="137" t="s">
        <v>87</v>
      </c>
      <c r="I20" s="137" t="s">
        <v>226</v>
      </c>
      <c r="J20" s="212">
        <f>'25m Pistol 30+30'!O58</f>
        <v>14.81818181818182</v>
      </c>
    </row>
    <row r="21" spans="1:10" ht="15">
      <c r="A21" s="142"/>
      <c r="B21" s="137" t="s">
        <v>223</v>
      </c>
      <c r="C21" s="137" t="s">
        <v>224</v>
      </c>
      <c r="D21" s="212">
        <f>'25m Pistol 30+30'!O54</f>
        <v>18.272727272727273</v>
      </c>
      <c r="E21" s="137" t="s">
        <v>30</v>
      </c>
      <c r="F21" s="137" t="s">
        <v>225</v>
      </c>
      <c r="G21" s="211">
        <f>'25m Pistol 30+30'!O70</f>
        <v>9.63636363636364</v>
      </c>
      <c r="H21" s="137" t="s">
        <v>90</v>
      </c>
      <c r="I21" s="137" t="s">
        <v>230</v>
      </c>
      <c r="J21" s="211">
        <f>'25m Pistol 30+30'!O86</f>
        <v>6.181818181818185</v>
      </c>
    </row>
    <row r="22" spans="1:10" ht="15">
      <c r="A22" s="142"/>
      <c r="B22" s="137" t="s">
        <v>104</v>
      </c>
      <c r="C22" s="137" t="s">
        <v>105</v>
      </c>
      <c r="D22" s="211">
        <f>'25m Pistol 30+30'!O69</f>
        <v>11.363636363636367</v>
      </c>
      <c r="E22" s="137" t="s">
        <v>229</v>
      </c>
      <c r="F22" s="137" t="s">
        <v>212</v>
      </c>
      <c r="G22" s="211">
        <f>'25m Pistol 30+30'!O71</f>
        <v>7.909090909090913</v>
      </c>
      <c r="H22" s="137" t="s">
        <v>231</v>
      </c>
      <c r="I22" s="137" t="s">
        <v>232</v>
      </c>
      <c r="J22" s="211">
        <f>'25m Pistol 30+30'!O87</f>
        <v>4.454545454545458</v>
      </c>
    </row>
    <row r="23" spans="1:10" ht="15">
      <c r="A23" s="142"/>
      <c r="B23" s="144"/>
      <c r="C23" s="137"/>
      <c r="D23" s="211"/>
      <c r="E23" s="144"/>
      <c r="F23" s="137"/>
      <c r="G23" s="211"/>
      <c r="H23" s="144"/>
      <c r="I23" s="137"/>
      <c r="J23" s="211"/>
    </row>
    <row r="24" spans="1:10" ht="15">
      <c r="A24" s="142" t="s">
        <v>68</v>
      </c>
      <c r="B24" s="137" t="s">
        <v>32</v>
      </c>
      <c r="C24" s="137" t="s">
        <v>33</v>
      </c>
      <c r="D24" s="212">
        <f>3x20!P8</f>
        <v>20</v>
      </c>
      <c r="E24" s="137" t="s">
        <v>326</v>
      </c>
      <c r="F24" s="137" t="s">
        <v>327</v>
      </c>
      <c r="G24" s="211">
        <f>3x20!P36</f>
        <v>11.13333333333334</v>
      </c>
      <c r="H24" s="137" t="s">
        <v>25</v>
      </c>
      <c r="I24" s="137" t="s">
        <v>93</v>
      </c>
      <c r="J24" s="212">
        <f>3x20!P12</f>
        <v>18.733333333333334</v>
      </c>
    </row>
    <row r="25" spans="1:10" ht="15">
      <c r="A25" s="142"/>
      <c r="B25" s="137" t="s">
        <v>323</v>
      </c>
      <c r="C25" s="137" t="s">
        <v>324</v>
      </c>
      <c r="D25" s="241">
        <f>3x20!P20</f>
        <v>16.200000000000003</v>
      </c>
      <c r="E25" s="137" t="s">
        <v>330</v>
      </c>
      <c r="F25" s="137" t="s">
        <v>331</v>
      </c>
      <c r="G25" s="211">
        <f>3x20!P52</f>
        <v>9.866666666666674</v>
      </c>
      <c r="H25" s="137" t="s">
        <v>96</v>
      </c>
      <c r="I25" s="137" t="s">
        <v>97</v>
      </c>
      <c r="J25" s="212">
        <f>3x20!P32</f>
        <v>12.400000000000006</v>
      </c>
    </row>
    <row r="26" spans="1:10" ht="15">
      <c r="A26" s="142"/>
      <c r="B26" s="137" t="s">
        <v>40</v>
      </c>
      <c r="C26" s="137" t="s">
        <v>325</v>
      </c>
      <c r="D26" s="241">
        <f>3x20!P24</f>
        <v>14.933333333333337</v>
      </c>
      <c r="E26" s="137" t="s">
        <v>28</v>
      </c>
      <c r="F26" s="137" t="s">
        <v>29</v>
      </c>
      <c r="G26" s="211">
        <f>3x20!P53</f>
        <v>8.600000000000009</v>
      </c>
      <c r="H26" s="137" t="s">
        <v>332</v>
      </c>
      <c r="I26" s="137" t="s">
        <v>333</v>
      </c>
      <c r="J26" s="211">
        <f>3x20!P55</f>
        <v>6.066666666666675</v>
      </c>
    </row>
    <row r="27" spans="1:10" ht="15">
      <c r="A27" s="142"/>
      <c r="B27" s="144"/>
      <c r="C27" s="137"/>
      <c r="D27" s="211"/>
      <c r="E27" s="144"/>
      <c r="F27" s="137"/>
      <c r="G27" s="211"/>
      <c r="H27" s="144"/>
      <c r="I27" s="137"/>
      <c r="J27" s="211"/>
    </row>
    <row r="28" spans="1:10" ht="15">
      <c r="A28" s="142" t="s">
        <v>146</v>
      </c>
      <c r="B28" s="137" t="s">
        <v>302</v>
      </c>
      <c r="C28" s="137" t="s">
        <v>303</v>
      </c>
      <c r="D28" s="212">
        <f>3x20!P68</f>
        <v>20</v>
      </c>
      <c r="E28" s="137" t="s">
        <v>300</v>
      </c>
      <c r="F28" s="137" t="s">
        <v>301</v>
      </c>
      <c r="G28" s="212">
        <f>3x20!P76</f>
        <v>17.625</v>
      </c>
      <c r="H28" s="137" t="s">
        <v>94</v>
      </c>
      <c r="I28" s="137" t="s">
        <v>95</v>
      </c>
      <c r="J28" s="212">
        <f>3x20!P80</f>
        <v>16.4375</v>
      </c>
    </row>
    <row r="29" spans="1:10" ht="15">
      <c r="A29" s="142"/>
      <c r="B29" s="137" t="s">
        <v>36</v>
      </c>
      <c r="C29" s="137" t="s">
        <v>37</v>
      </c>
      <c r="D29" s="211">
        <f>3x20!P96</f>
        <v>11.6875</v>
      </c>
      <c r="E29" s="137" t="s">
        <v>308</v>
      </c>
      <c r="F29" s="137" t="s">
        <v>309</v>
      </c>
      <c r="G29" s="211">
        <f>3x20!P113</f>
        <v>9.3125</v>
      </c>
      <c r="H29" s="137" t="s">
        <v>314</v>
      </c>
      <c r="I29" s="137" t="s">
        <v>315</v>
      </c>
      <c r="J29" s="211">
        <f>3x20!P116</f>
        <v>5.75</v>
      </c>
    </row>
    <row r="30" spans="1:10" ht="15">
      <c r="A30" s="142"/>
      <c r="B30" s="137" t="s">
        <v>316</v>
      </c>
      <c r="C30" s="137" t="s">
        <v>317</v>
      </c>
      <c r="D30" s="211">
        <f>3x20!P117</f>
        <v>4.5625</v>
      </c>
      <c r="E30" s="137" t="s">
        <v>312</v>
      </c>
      <c r="F30" s="137" t="s">
        <v>313</v>
      </c>
      <c r="G30" s="211">
        <f>3x20!P115</f>
        <v>6.9375</v>
      </c>
      <c r="H30" s="137" t="s">
        <v>25</v>
      </c>
      <c r="I30" s="137" t="s">
        <v>322</v>
      </c>
      <c r="J30" s="211">
        <f>3x20!P120</f>
        <v>1</v>
      </c>
    </row>
    <row r="31" spans="1:10" ht="15">
      <c r="A31" s="142"/>
      <c r="B31" s="144"/>
      <c r="C31" s="137"/>
      <c r="D31" s="211"/>
      <c r="E31" s="144"/>
      <c r="F31" s="137"/>
      <c r="G31" s="211"/>
      <c r="H31" s="144"/>
      <c r="I31" s="137"/>
      <c r="J31" s="211"/>
    </row>
    <row r="32" spans="1:10" ht="15">
      <c r="A32" s="142" t="s">
        <v>70</v>
      </c>
      <c r="B32" s="137" t="s">
        <v>111</v>
      </c>
      <c r="C32" s="137" t="s">
        <v>112</v>
      </c>
      <c r="D32" s="212">
        <f>3x40!P8</f>
        <v>20</v>
      </c>
      <c r="E32" s="137" t="s">
        <v>117</v>
      </c>
      <c r="F32" s="137" t="s">
        <v>118</v>
      </c>
      <c r="G32" s="212">
        <f>3x40!P12</f>
        <v>18.53846153846154</v>
      </c>
      <c r="H32" s="137" t="s">
        <v>237</v>
      </c>
      <c r="I32" s="137" t="s">
        <v>238</v>
      </c>
      <c r="J32" s="212">
        <f>3x40!P16</f>
        <v>17.07692307692308</v>
      </c>
    </row>
    <row r="33" spans="1:10" ht="15">
      <c r="A33" s="142"/>
      <c r="B33" s="137" t="s">
        <v>239</v>
      </c>
      <c r="C33" s="137" t="s">
        <v>240</v>
      </c>
      <c r="D33" s="211">
        <f>3x40!P28</f>
        <v>12.692307692307695</v>
      </c>
      <c r="E33" s="137" t="s">
        <v>243</v>
      </c>
      <c r="F33" s="137" t="s">
        <v>244</v>
      </c>
      <c r="G33" s="211">
        <f>3x40!P32</f>
        <v>11.230769230769234</v>
      </c>
      <c r="H33" s="137" t="s">
        <v>241</v>
      </c>
      <c r="I33" s="137" t="s">
        <v>242</v>
      </c>
      <c r="J33" s="212">
        <f>3x40!P24</f>
        <v>14.153846153846157</v>
      </c>
    </row>
    <row r="34" spans="1:10" ht="15">
      <c r="A34" s="142"/>
      <c r="B34" s="137" t="s">
        <v>245</v>
      </c>
      <c r="C34" s="137" t="s">
        <v>246</v>
      </c>
      <c r="D34" s="211">
        <f>3x40!V52</f>
        <v>8.30769230769231</v>
      </c>
      <c r="E34" s="137" t="s">
        <v>83</v>
      </c>
      <c r="F34" s="137" t="s">
        <v>110</v>
      </c>
      <c r="G34" s="211">
        <f>3x40!V54</f>
        <v>5.384615384615387</v>
      </c>
      <c r="H34" s="137" t="s">
        <v>113</v>
      </c>
      <c r="I34" s="137" t="s">
        <v>114</v>
      </c>
      <c r="J34" s="211">
        <f>3x40!P36</f>
        <v>9.769230769230772</v>
      </c>
    </row>
    <row r="35" spans="1:10" ht="15">
      <c r="A35" s="142"/>
      <c r="B35" s="144"/>
      <c r="C35" s="137"/>
      <c r="D35" s="211"/>
      <c r="E35" s="144"/>
      <c r="F35" s="137"/>
      <c r="G35" s="211"/>
      <c r="H35" s="144"/>
      <c r="I35" s="137"/>
      <c r="J35" s="211"/>
    </row>
    <row r="36" spans="1:10" ht="15">
      <c r="A36" s="142" t="s">
        <v>147</v>
      </c>
      <c r="B36" s="137" t="s">
        <v>255</v>
      </c>
      <c r="C36" s="137" t="s">
        <v>256</v>
      </c>
      <c r="D36" s="212">
        <f>3x40!P67</f>
        <v>20</v>
      </c>
      <c r="E36" s="137" t="s">
        <v>251</v>
      </c>
      <c r="F36" s="137" t="s">
        <v>252</v>
      </c>
      <c r="G36" s="212">
        <f>3x40!P71</f>
        <v>18.642857142857142</v>
      </c>
      <c r="H36" s="137" t="s">
        <v>253</v>
      </c>
      <c r="I36" s="137" t="s">
        <v>254</v>
      </c>
      <c r="J36" s="212">
        <f>3x40!P83</f>
        <v>14.57142857142857</v>
      </c>
    </row>
    <row r="37" spans="1:10" ht="15">
      <c r="A37" s="142"/>
      <c r="B37" s="137" t="s">
        <v>263</v>
      </c>
      <c r="C37" s="137" t="s">
        <v>264</v>
      </c>
      <c r="D37" s="211">
        <f>3x40!P87</f>
        <v>13.214285714285712</v>
      </c>
      <c r="E37" s="137" t="s">
        <v>259</v>
      </c>
      <c r="F37" s="137" t="s">
        <v>260</v>
      </c>
      <c r="G37" s="211">
        <f>3x40!P95</f>
        <v>10.499999999999996</v>
      </c>
      <c r="H37" s="137" t="s">
        <v>267</v>
      </c>
      <c r="I37" s="137" t="s">
        <v>268</v>
      </c>
      <c r="J37" s="211">
        <f>3x40!V111</f>
        <v>7.785714285714281</v>
      </c>
    </row>
    <row r="38" spans="1:10" ht="15">
      <c r="A38" s="142"/>
      <c r="B38" s="137" t="s">
        <v>106</v>
      </c>
      <c r="C38" s="137" t="s">
        <v>107</v>
      </c>
      <c r="D38" s="211">
        <f>3x40!V113</f>
        <v>5.071428571428566</v>
      </c>
      <c r="E38" s="137" t="s">
        <v>108</v>
      </c>
      <c r="F38" s="137" t="s">
        <v>109</v>
      </c>
      <c r="G38" s="211">
        <f>3x40!V115</f>
        <v>2.3571428571428514</v>
      </c>
      <c r="H38" s="137" t="s">
        <v>270</v>
      </c>
      <c r="I38" s="137" t="s">
        <v>271</v>
      </c>
      <c r="J38" s="211">
        <f>3x40!V114</f>
        <v>3.7142857142857086</v>
      </c>
    </row>
    <row r="39" spans="1:10" ht="15">
      <c r="A39" s="142"/>
      <c r="B39" s="144"/>
      <c r="C39" s="137"/>
      <c r="D39" s="211"/>
      <c r="E39" s="144"/>
      <c r="F39" s="137"/>
      <c r="G39" s="211"/>
      <c r="H39" s="144"/>
      <c r="I39" s="137"/>
      <c r="J39" s="211"/>
    </row>
    <row r="40" spans="1:10" ht="15">
      <c r="A40" s="142" t="s">
        <v>130</v>
      </c>
      <c r="B40" s="137" t="s">
        <v>13</v>
      </c>
      <c r="C40" s="137" t="s">
        <v>24</v>
      </c>
      <c r="D40" s="212">
        <f>'Rapid Fire Pistol'!O8</f>
        <v>20</v>
      </c>
      <c r="E40" s="144" t="s">
        <v>131</v>
      </c>
      <c r="F40" s="137" t="s">
        <v>132</v>
      </c>
      <c r="G40" s="211">
        <f>'Rapid Fire Pistol'!O11</f>
        <v>10.5</v>
      </c>
      <c r="H40" s="137" t="s">
        <v>176</v>
      </c>
      <c r="I40" s="137" t="s">
        <v>177</v>
      </c>
      <c r="J40" s="212">
        <f>'Rapid Fire Pistol'!O10</f>
        <v>13.666666666666666</v>
      </c>
    </row>
    <row r="41" spans="1:10" ht="15">
      <c r="A41" s="142"/>
      <c r="B41" s="137" t="s">
        <v>21</v>
      </c>
      <c r="C41" s="137" t="s">
        <v>22</v>
      </c>
      <c r="D41" s="241">
        <f>'Rapid Fire Pistol'!O9</f>
        <v>16.833333333333332</v>
      </c>
      <c r="E41" s="144"/>
      <c r="F41" s="137"/>
      <c r="G41" s="211"/>
      <c r="H41" s="137" t="s">
        <v>340</v>
      </c>
      <c r="I41" s="137" t="s">
        <v>341</v>
      </c>
      <c r="J41" s="211">
        <f>'Rapid Fire Pistol'!O12</f>
        <v>7.333333333333334</v>
      </c>
    </row>
    <row r="42" spans="1:10" ht="15">
      <c r="A42" s="142"/>
      <c r="B42" s="137"/>
      <c r="C42" s="137"/>
      <c r="D42" s="211"/>
      <c r="E42" s="144"/>
      <c r="F42" s="137"/>
      <c r="G42" s="211"/>
      <c r="H42" s="144" t="s">
        <v>168</v>
      </c>
      <c r="I42" s="137" t="s">
        <v>169</v>
      </c>
      <c r="J42" s="211">
        <f>'Rapid Fire Pistol'!O13</f>
        <v>4.166666666666668</v>
      </c>
    </row>
    <row r="43" spans="1:10" ht="15">
      <c r="A43" s="142"/>
      <c r="B43" s="137"/>
      <c r="C43" s="137"/>
      <c r="D43" s="211"/>
      <c r="E43" s="144"/>
      <c r="F43" s="137"/>
      <c r="G43" s="211"/>
      <c r="H43" s="210"/>
      <c r="I43" s="210"/>
      <c r="J43" s="211"/>
    </row>
    <row r="44" spans="1:10" ht="15">
      <c r="A44" s="142" t="s">
        <v>141</v>
      </c>
      <c r="B44" s="137" t="s">
        <v>274</v>
      </c>
      <c r="C44" s="137" t="s">
        <v>275</v>
      </c>
      <c r="D44" s="212">
        <f>'Rapid Fire Pistol'!O34</f>
        <v>20</v>
      </c>
      <c r="E44" s="137" t="s">
        <v>78</v>
      </c>
      <c r="F44" s="137" t="s">
        <v>79</v>
      </c>
      <c r="G44" s="212">
        <f>'Rapid Fire Pistol'!O36</f>
        <v>15.777777777777779</v>
      </c>
      <c r="H44" s="137" t="s">
        <v>190</v>
      </c>
      <c r="I44" s="137" t="s">
        <v>191</v>
      </c>
      <c r="J44" s="211">
        <f>'Rapid Fire Pistol'!O51</f>
        <v>5.222222222222225</v>
      </c>
    </row>
    <row r="45" spans="1:10" ht="15">
      <c r="A45" s="142"/>
      <c r="B45" s="137" t="s">
        <v>276</v>
      </c>
      <c r="C45" s="137" t="s">
        <v>277</v>
      </c>
      <c r="D45" s="212">
        <f>'Rapid Fire Pistol'!O35</f>
        <v>17.88888888888889</v>
      </c>
      <c r="E45" s="137" t="s">
        <v>184</v>
      </c>
      <c r="F45" s="137" t="s">
        <v>185</v>
      </c>
      <c r="G45" s="211">
        <f>'Rapid Fire Pistol'!O39</f>
        <v>9.444444444444446</v>
      </c>
      <c r="H45" s="137" t="s">
        <v>180</v>
      </c>
      <c r="I45" s="137" t="s">
        <v>181</v>
      </c>
      <c r="J45" s="211">
        <f>'Rapid Fire Pistol'!O52</f>
        <v>3.111111111111114</v>
      </c>
    </row>
    <row r="46" spans="1:10" ht="15">
      <c r="A46" s="142"/>
      <c r="B46" s="137" t="s">
        <v>23</v>
      </c>
      <c r="C46" s="137" t="s">
        <v>5</v>
      </c>
      <c r="D46" s="211">
        <f>'Rapid Fire Pistol'!O38</f>
        <v>11.555555555555557</v>
      </c>
      <c r="E46" s="137" t="s">
        <v>182</v>
      </c>
      <c r="F46" s="137" t="s">
        <v>183</v>
      </c>
      <c r="G46" s="211">
        <f>'Rapid Fire Pistol'!O50</f>
        <v>7.333333333333336</v>
      </c>
      <c r="H46" s="137" t="s">
        <v>178</v>
      </c>
      <c r="I46" s="137" t="s">
        <v>179</v>
      </c>
      <c r="J46" s="211">
        <f>'Rapid Fire Pistol'!O53</f>
        <v>1</v>
      </c>
    </row>
    <row r="47" spans="1:10" ht="15">
      <c r="A47" s="142"/>
      <c r="B47" s="137"/>
      <c r="C47" s="137"/>
      <c r="D47" s="211"/>
      <c r="E47" s="144"/>
      <c r="F47" s="137"/>
      <c r="G47" s="211"/>
      <c r="H47" s="144"/>
      <c r="I47" s="137"/>
      <c r="J47" s="211"/>
    </row>
    <row r="48" spans="1:10" ht="15">
      <c r="A48" s="142" t="s">
        <v>56</v>
      </c>
      <c r="B48" s="137" t="s">
        <v>88</v>
      </c>
      <c r="C48" s="137" t="s">
        <v>89</v>
      </c>
      <c r="D48" s="212">
        <f>'Air pistol'!P12</f>
        <v>18.1</v>
      </c>
      <c r="E48" s="137" t="s">
        <v>90</v>
      </c>
      <c r="F48" s="137" t="s">
        <v>91</v>
      </c>
      <c r="G48" s="212">
        <f>'Air pistol'!P16</f>
        <v>16.200000000000003</v>
      </c>
      <c r="H48" s="137" t="s">
        <v>207</v>
      </c>
      <c r="I48" s="137" t="s">
        <v>208</v>
      </c>
      <c r="J48" s="212">
        <f>'Air pistol'!P8</f>
        <v>20</v>
      </c>
    </row>
    <row r="49" spans="1:10" ht="15">
      <c r="A49" s="142"/>
      <c r="B49" s="137" t="s">
        <v>213</v>
      </c>
      <c r="C49" s="137" t="s">
        <v>175</v>
      </c>
      <c r="D49" s="211">
        <f>'Air pistol'!P28</f>
        <v>10.500000000000002</v>
      </c>
      <c r="E49" s="137" t="s">
        <v>211</v>
      </c>
      <c r="F49" s="137" t="s">
        <v>212</v>
      </c>
      <c r="G49" s="211">
        <f>'Air pistol'!P24</f>
        <v>12.400000000000002</v>
      </c>
      <c r="H49" s="137" t="s">
        <v>338</v>
      </c>
      <c r="I49" s="137" t="s">
        <v>339</v>
      </c>
      <c r="J49" s="211">
        <f>'Air pistol'!P32</f>
        <v>8.600000000000001</v>
      </c>
    </row>
    <row r="50" spans="1:10" ht="15">
      <c r="A50" s="142"/>
      <c r="B50" s="137" t="s">
        <v>217</v>
      </c>
      <c r="C50" s="137" t="s">
        <v>218</v>
      </c>
      <c r="D50" s="211">
        <f>'Air pistol'!K55</f>
        <v>1.0000000000000009</v>
      </c>
      <c r="E50" s="137" t="s">
        <v>209</v>
      </c>
      <c r="F50" s="137" t="s">
        <v>210</v>
      </c>
      <c r="G50" s="211">
        <f>'Air pistol'!K53</f>
        <v>4.800000000000001</v>
      </c>
      <c r="H50" s="144" t="s">
        <v>94</v>
      </c>
      <c r="I50" s="137" t="s">
        <v>216</v>
      </c>
      <c r="J50" s="211">
        <f>'Air pistol'!P36</f>
        <v>6.700000000000001</v>
      </c>
    </row>
    <row r="51" spans="1:10" ht="15">
      <c r="A51" s="142"/>
      <c r="B51" s="137"/>
      <c r="C51" s="137"/>
      <c r="D51" s="211"/>
      <c r="E51" s="144"/>
      <c r="F51" s="137"/>
      <c r="G51" s="211"/>
      <c r="H51" s="144"/>
      <c r="I51" s="137"/>
      <c r="J51" s="211"/>
    </row>
    <row r="52" spans="1:10" ht="15">
      <c r="A52" s="142" t="s">
        <v>140</v>
      </c>
      <c r="B52" s="137"/>
      <c r="C52" s="137"/>
      <c r="D52" s="211"/>
      <c r="E52" s="137" t="s">
        <v>30</v>
      </c>
      <c r="F52" s="137" t="s">
        <v>225</v>
      </c>
      <c r="G52" s="212">
        <v>20</v>
      </c>
      <c r="H52" s="137" t="s">
        <v>90</v>
      </c>
      <c r="I52" s="137" t="s">
        <v>230</v>
      </c>
      <c r="J52" s="211">
        <v>8.13</v>
      </c>
    </row>
    <row r="53" spans="1:10" ht="15">
      <c r="A53" s="142"/>
      <c r="B53" s="137"/>
      <c r="C53" s="137"/>
      <c r="D53" s="211"/>
      <c r="E53" s="137" t="s">
        <v>85</v>
      </c>
      <c r="F53" s="137" t="s">
        <v>86</v>
      </c>
      <c r="G53" s="212">
        <v>17.63</v>
      </c>
      <c r="H53" s="137" t="s">
        <v>87</v>
      </c>
      <c r="I53" s="137" t="s">
        <v>226</v>
      </c>
      <c r="J53" s="211">
        <v>5.75</v>
      </c>
    </row>
    <row r="54" spans="1:10" ht="15">
      <c r="A54" s="142"/>
      <c r="B54" s="137"/>
      <c r="C54" s="137"/>
      <c r="D54" s="211"/>
      <c r="E54" s="137" t="s">
        <v>229</v>
      </c>
      <c r="F54" s="137" t="s">
        <v>212</v>
      </c>
      <c r="G54" s="212">
        <v>15.25</v>
      </c>
      <c r="H54" s="137" t="s">
        <v>231</v>
      </c>
      <c r="I54" s="137" t="s">
        <v>232</v>
      </c>
      <c r="J54" s="211">
        <v>3.38</v>
      </c>
    </row>
    <row r="55" spans="1:10" ht="15">
      <c r="A55" s="142"/>
      <c r="B55" s="137"/>
      <c r="C55" s="137"/>
      <c r="D55" s="211"/>
      <c r="E55" s="144"/>
      <c r="F55" s="137"/>
      <c r="G55" s="211"/>
      <c r="H55" s="144"/>
      <c r="I55" s="137"/>
      <c r="J55" s="211"/>
    </row>
    <row r="56" spans="1:10" ht="15">
      <c r="A56" s="142" t="s">
        <v>62</v>
      </c>
      <c r="B56" s="137" t="s">
        <v>323</v>
      </c>
      <c r="C56" s="137" t="s">
        <v>324</v>
      </c>
      <c r="D56" s="211">
        <f>Prone!M14</f>
        <v>12.400000000000006</v>
      </c>
      <c r="E56" s="137" t="s">
        <v>28</v>
      </c>
      <c r="F56" s="137" t="s">
        <v>29</v>
      </c>
      <c r="G56" s="211">
        <f>Prone!M13</f>
        <v>13.666666666666671</v>
      </c>
      <c r="H56" s="137" t="s">
        <v>25</v>
      </c>
      <c r="I56" s="137" t="s">
        <v>93</v>
      </c>
      <c r="J56" s="212">
        <f>Prone!M11</f>
        <v>16.200000000000003</v>
      </c>
    </row>
    <row r="57" spans="1:10" ht="15">
      <c r="A57" s="142"/>
      <c r="B57" s="137" t="s">
        <v>38</v>
      </c>
      <c r="C57" s="137" t="s">
        <v>39</v>
      </c>
      <c r="D57" s="211">
        <f>Prone!M18</f>
        <v>7.333333333333342</v>
      </c>
      <c r="E57" s="137" t="s">
        <v>330</v>
      </c>
      <c r="F57" s="137" t="s">
        <v>331</v>
      </c>
      <c r="G57" s="211">
        <f>Prone!M15</f>
        <v>11.13333333333334</v>
      </c>
      <c r="H57" s="137" t="s">
        <v>96</v>
      </c>
      <c r="I57" s="137" t="s">
        <v>97</v>
      </c>
      <c r="J57" s="211">
        <f>Prone!M21</f>
        <v>3.533333333333342</v>
      </c>
    </row>
    <row r="58" spans="1:10" ht="15">
      <c r="A58" s="142"/>
      <c r="B58" s="137" t="s">
        <v>40</v>
      </c>
      <c r="C58" s="137" t="s">
        <v>325</v>
      </c>
      <c r="D58" s="211">
        <f>Prone!M19</f>
        <v>6.066666666666675</v>
      </c>
      <c r="E58" s="137" t="s">
        <v>326</v>
      </c>
      <c r="F58" s="137" t="s">
        <v>327</v>
      </c>
      <c r="G58" s="211">
        <f>Prone!M16</f>
        <v>9.866666666666674</v>
      </c>
      <c r="H58" s="137" t="s">
        <v>332</v>
      </c>
      <c r="I58" s="137" t="s">
        <v>333</v>
      </c>
      <c r="J58" s="211">
        <f>Prone!M22</f>
        <v>2.2666666666666755</v>
      </c>
    </row>
    <row r="59" spans="1:10" ht="15">
      <c r="A59" s="142"/>
      <c r="B59" s="137"/>
      <c r="C59" s="137"/>
      <c r="D59" s="211"/>
      <c r="E59" s="144"/>
      <c r="F59" s="145"/>
      <c r="G59" s="211"/>
      <c r="H59" s="144"/>
      <c r="I59" s="137"/>
      <c r="J59" s="211"/>
    </row>
    <row r="60" spans="1:10" ht="15">
      <c r="A60" s="142" t="s">
        <v>144</v>
      </c>
      <c r="B60" s="137" t="s">
        <v>342</v>
      </c>
      <c r="C60" s="137" t="s">
        <v>343</v>
      </c>
      <c r="D60" s="212">
        <f>Prone!M29</f>
        <v>18.8125</v>
      </c>
      <c r="E60" s="137" t="s">
        <v>300</v>
      </c>
      <c r="F60" s="137" t="s">
        <v>301</v>
      </c>
      <c r="G60" s="212">
        <f>Prone!M30</f>
        <v>17.625</v>
      </c>
      <c r="H60" s="137" t="s">
        <v>94</v>
      </c>
      <c r="I60" s="137" t="s">
        <v>95</v>
      </c>
      <c r="J60" s="211">
        <f>Prone!M36</f>
        <v>10.5</v>
      </c>
    </row>
    <row r="61" spans="1:10" ht="15">
      <c r="A61" s="142"/>
      <c r="B61" s="137" t="s">
        <v>304</v>
      </c>
      <c r="C61" s="137" t="s">
        <v>296</v>
      </c>
      <c r="D61" s="211">
        <f>Prone!M31</f>
        <v>16.4375</v>
      </c>
      <c r="E61" s="137" t="s">
        <v>308</v>
      </c>
      <c r="F61" s="137" t="s">
        <v>309</v>
      </c>
      <c r="G61" s="211">
        <f>Prone!M33</f>
        <v>14.0625</v>
      </c>
      <c r="H61" s="137" t="s">
        <v>314</v>
      </c>
      <c r="I61" s="137" t="s">
        <v>315</v>
      </c>
      <c r="J61" s="211">
        <f>Prone!M39</f>
        <v>6.9375</v>
      </c>
    </row>
    <row r="62" spans="1:10" ht="15">
      <c r="A62" s="142"/>
      <c r="B62" s="137" t="s">
        <v>42</v>
      </c>
      <c r="C62" s="137" t="s">
        <v>43</v>
      </c>
      <c r="D62" s="211">
        <f>Prone!M40</f>
        <v>5.75</v>
      </c>
      <c r="E62" s="137" t="s">
        <v>312</v>
      </c>
      <c r="F62" s="137" t="s">
        <v>313</v>
      </c>
      <c r="G62" s="211">
        <f>Prone!M38</f>
        <v>8.125</v>
      </c>
      <c r="H62" s="137" t="s">
        <v>25</v>
      </c>
      <c r="I62" s="137" t="s">
        <v>322</v>
      </c>
      <c r="J62" s="211">
        <f>Prone!M44</f>
        <v>1</v>
      </c>
    </row>
    <row r="63" spans="1:10" ht="15">
      <c r="A63" s="142"/>
      <c r="B63" s="137"/>
      <c r="C63" s="137"/>
      <c r="D63" s="211"/>
      <c r="E63" s="144"/>
      <c r="F63" s="137"/>
      <c r="G63" s="211"/>
      <c r="H63" s="144"/>
      <c r="I63" s="137"/>
      <c r="J63" s="211"/>
    </row>
    <row r="64" spans="1:10" ht="15">
      <c r="A64" s="142" t="s">
        <v>59</v>
      </c>
      <c r="B64" s="137" t="s">
        <v>245</v>
      </c>
      <c r="C64" s="137" t="s">
        <v>246</v>
      </c>
      <c r="D64" s="211">
        <f>Prone!P72</f>
        <v>15</v>
      </c>
      <c r="E64" s="137" t="s">
        <v>243</v>
      </c>
      <c r="F64" s="137" t="s">
        <v>244</v>
      </c>
      <c r="G64" s="212">
        <f>Prone!P60</f>
        <v>18</v>
      </c>
      <c r="H64" s="137" t="s">
        <v>237</v>
      </c>
      <c r="I64" s="137" t="s">
        <v>238</v>
      </c>
      <c r="J64" s="212">
        <f>Prone!P52</f>
        <v>20</v>
      </c>
    </row>
    <row r="65" spans="1:10" ht="15">
      <c r="A65" s="142"/>
      <c r="B65" s="137" t="s">
        <v>344</v>
      </c>
      <c r="C65" s="137" t="s">
        <v>345</v>
      </c>
      <c r="D65" s="211">
        <f>Prone!P80</f>
        <v>13</v>
      </c>
      <c r="E65" s="137" t="s">
        <v>348</v>
      </c>
      <c r="F65" s="137" t="s">
        <v>349</v>
      </c>
      <c r="G65" s="211">
        <f>Prone!P76</f>
        <v>14</v>
      </c>
      <c r="H65" s="137" t="s">
        <v>241</v>
      </c>
      <c r="I65" s="137" t="s">
        <v>242</v>
      </c>
      <c r="J65" s="212">
        <f>Prone!P56</f>
        <v>19</v>
      </c>
    </row>
    <row r="66" spans="1:10" ht="15">
      <c r="A66" s="142"/>
      <c r="B66" s="137" t="s">
        <v>111</v>
      </c>
      <c r="C66" s="137" t="s">
        <v>112</v>
      </c>
      <c r="D66" s="211">
        <f>Prone!N102</f>
        <v>9</v>
      </c>
      <c r="E66" s="137" t="s">
        <v>117</v>
      </c>
      <c r="F66" s="137" t="s">
        <v>118</v>
      </c>
      <c r="G66" s="211">
        <f>Prone!N103</f>
        <v>8</v>
      </c>
      <c r="H66" s="137" t="s">
        <v>113</v>
      </c>
      <c r="I66" s="137" t="s">
        <v>114</v>
      </c>
      <c r="J66" s="212">
        <f>Prone!P68</f>
        <v>16</v>
      </c>
    </row>
    <row r="67" spans="1:10" ht="15">
      <c r="A67" s="142"/>
      <c r="B67" s="137"/>
      <c r="C67" s="137"/>
      <c r="D67" s="211"/>
      <c r="E67" s="144"/>
      <c r="F67" s="137"/>
      <c r="G67" s="211"/>
      <c r="H67" s="144"/>
      <c r="I67" s="137"/>
      <c r="J67" s="211"/>
    </row>
    <row r="68" spans="1:10" ht="15">
      <c r="A68" s="142" t="s">
        <v>145</v>
      </c>
      <c r="B68" s="137" t="s">
        <v>106</v>
      </c>
      <c r="C68" s="137" t="s">
        <v>107</v>
      </c>
      <c r="D68" s="212">
        <f>Prone!P128</f>
        <v>17.888888888888886</v>
      </c>
      <c r="E68" s="137" t="s">
        <v>251</v>
      </c>
      <c r="F68" s="137" t="s">
        <v>252</v>
      </c>
      <c r="G68" s="212">
        <f>Prone!P124</f>
        <v>18.944444444444443</v>
      </c>
      <c r="H68" s="137" t="s">
        <v>270</v>
      </c>
      <c r="I68" s="137" t="s">
        <v>271</v>
      </c>
      <c r="J68" s="211">
        <f>Prone!N169</f>
        <v>6.277777777777775</v>
      </c>
    </row>
    <row r="69" spans="1:10" ht="15">
      <c r="A69" s="142"/>
      <c r="B69" s="137" t="s">
        <v>174</v>
      </c>
      <c r="C69" s="137" t="s">
        <v>261</v>
      </c>
      <c r="D69" s="211">
        <f>Prone!P132</f>
        <v>16.83333333333333</v>
      </c>
      <c r="E69" s="137" t="s">
        <v>108</v>
      </c>
      <c r="F69" s="137" t="s">
        <v>109</v>
      </c>
      <c r="G69" s="211">
        <f>Prone!P140</f>
        <v>14.722222222222218</v>
      </c>
      <c r="H69" s="137" t="s">
        <v>253</v>
      </c>
      <c r="I69" s="137" t="s">
        <v>254</v>
      </c>
      <c r="J69" s="211">
        <f>Prone!N170</f>
        <v>5.22222222222222</v>
      </c>
    </row>
    <row r="70" spans="1:10" ht="15">
      <c r="A70" s="142"/>
      <c r="B70" s="137" t="s">
        <v>346</v>
      </c>
      <c r="C70" s="137" t="s">
        <v>347</v>
      </c>
      <c r="D70" s="211">
        <f>Prone!N164</f>
        <v>11.555555555555552</v>
      </c>
      <c r="E70" s="137" t="s">
        <v>257</v>
      </c>
      <c r="F70" s="137" t="s">
        <v>258</v>
      </c>
      <c r="G70" s="211">
        <f>Prone!P144</f>
        <v>13.666666666666663</v>
      </c>
      <c r="H70" s="137" t="s">
        <v>267</v>
      </c>
      <c r="I70" s="137" t="s">
        <v>268</v>
      </c>
      <c r="J70" s="211">
        <f>Prone!N171</f>
        <v>4.166666666666664</v>
      </c>
    </row>
    <row r="71" spans="1:10" ht="15">
      <c r="A71" s="142"/>
      <c r="B71" s="210"/>
      <c r="C71" s="210"/>
      <c r="D71" s="213"/>
      <c r="E71" s="144"/>
      <c r="F71" s="137"/>
      <c r="G71" s="211"/>
      <c r="H71" s="144"/>
      <c r="I71" s="137"/>
      <c r="J71" s="211"/>
    </row>
    <row r="72" spans="1:10" ht="15">
      <c r="A72" s="142" t="s">
        <v>63</v>
      </c>
      <c r="B72" s="137" t="s">
        <v>199</v>
      </c>
      <c r="C72" s="137" t="s">
        <v>200</v>
      </c>
      <c r="D72" s="212">
        <f>'50mRT'!O8</f>
        <v>20</v>
      </c>
      <c r="E72" s="144"/>
      <c r="F72" s="137"/>
      <c r="G72" s="211"/>
      <c r="H72" s="144"/>
      <c r="I72" s="137"/>
      <c r="J72" s="211"/>
    </row>
    <row r="73" spans="1:10" ht="15">
      <c r="A73" s="142"/>
      <c r="B73" s="137" t="s">
        <v>201</v>
      </c>
      <c r="C73" s="137" t="s">
        <v>202</v>
      </c>
      <c r="D73" s="237">
        <f>'50mRT'!O9</f>
        <v>18.416666666666668</v>
      </c>
      <c r="E73" s="144"/>
      <c r="F73" s="137"/>
      <c r="G73" s="211"/>
      <c r="H73" s="144"/>
      <c r="I73" s="137"/>
      <c r="J73" s="211"/>
    </row>
    <row r="74" spans="1:10" ht="15">
      <c r="A74" s="142"/>
      <c r="B74" s="137" t="s">
        <v>203</v>
      </c>
      <c r="C74" s="137" t="s">
        <v>204</v>
      </c>
      <c r="D74" s="211">
        <f>'50mRT'!O12</f>
        <v>13.666666666666668</v>
      </c>
      <c r="E74" s="144"/>
      <c r="F74" s="137"/>
      <c r="G74" s="211"/>
      <c r="H74" s="144"/>
      <c r="I74" s="137"/>
      <c r="J74" s="211"/>
    </row>
    <row r="75" spans="1:10" ht="15">
      <c r="A75" s="142"/>
      <c r="B75" s="137"/>
      <c r="C75" s="137"/>
      <c r="D75" s="211"/>
      <c r="E75" s="144"/>
      <c r="F75" s="137"/>
      <c r="G75" s="211"/>
      <c r="H75" s="144"/>
      <c r="I75" s="137"/>
      <c r="J75" s="211"/>
    </row>
    <row r="76" spans="1:10" ht="15">
      <c r="A76" s="142" t="s">
        <v>137</v>
      </c>
      <c r="B76" s="137" t="s">
        <v>203</v>
      </c>
      <c r="C76" s="137" t="s">
        <v>204</v>
      </c>
      <c r="D76" s="212">
        <f>'50mRT'!M33</f>
        <v>20</v>
      </c>
      <c r="E76" s="144"/>
      <c r="F76" s="137"/>
      <c r="G76" s="211"/>
      <c r="H76" s="144"/>
      <c r="I76" s="137"/>
      <c r="J76" s="211"/>
    </row>
    <row r="77" spans="1:10" ht="15">
      <c r="A77" s="142"/>
      <c r="B77" s="137" t="s">
        <v>100</v>
      </c>
      <c r="C77" s="137" t="s">
        <v>285</v>
      </c>
      <c r="D77" s="241">
        <f>'50mRT'!M34</f>
        <v>17.625</v>
      </c>
      <c r="E77" s="144"/>
      <c r="F77" s="137"/>
      <c r="G77" s="211"/>
      <c r="H77" s="144"/>
      <c r="I77" s="137"/>
      <c r="J77" s="211"/>
    </row>
    <row r="78" spans="1:10" ht="15">
      <c r="A78" s="142"/>
      <c r="B78" s="137" t="s">
        <v>199</v>
      </c>
      <c r="C78" s="137" t="s">
        <v>200</v>
      </c>
      <c r="D78" s="211">
        <f>'50mRT'!M37</f>
        <v>10.5</v>
      </c>
      <c r="E78" s="144"/>
      <c r="F78" s="137"/>
      <c r="G78" s="211"/>
      <c r="H78" s="144"/>
      <c r="I78" s="137"/>
      <c r="J78" s="211"/>
    </row>
    <row r="79" spans="1:10" ht="15.75">
      <c r="A79" s="143"/>
      <c r="B79" s="1"/>
      <c r="C79" s="1"/>
      <c r="D79" s="214"/>
      <c r="E79" s="146"/>
      <c r="F79" s="147"/>
      <c r="G79" s="214"/>
      <c r="H79" s="146"/>
      <c r="I79" s="147"/>
      <c r="J79" s="214"/>
    </row>
    <row r="80" spans="1:10" ht="12.75" customHeight="1">
      <c r="A80" s="274" t="s">
        <v>54</v>
      </c>
      <c r="B80" s="277">
        <v>309.378</v>
      </c>
      <c r="C80" s="278"/>
      <c r="D80" s="279"/>
      <c r="E80" s="277">
        <v>285.29</v>
      </c>
      <c r="F80" s="278"/>
      <c r="G80" s="279"/>
      <c r="H80" s="277">
        <v>259.55</v>
      </c>
      <c r="I80" s="278"/>
      <c r="J80" s="279"/>
    </row>
    <row r="81" spans="1:10" ht="12.75" customHeight="1">
      <c r="A81" s="275"/>
      <c r="B81" s="280"/>
      <c r="C81" s="281"/>
      <c r="D81" s="282"/>
      <c r="E81" s="280"/>
      <c r="F81" s="281"/>
      <c r="G81" s="282"/>
      <c r="H81" s="280"/>
      <c r="I81" s="281"/>
      <c r="J81" s="282"/>
    </row>
    <row r="82" spans="1:10" ht="12.75" customHeight="1">
      <c r="A82" s="276"/>
      <c r="B82" s="283"/>
      <c r="C82" s="284"/>
      <c r="D82" s="285"/>
      <c r="E82" s="283"/>
      <c r="F82" s="284"/>
      <c r="G82" s="285"/>
      <c r="H82" s="283"/>
      <c r="I82" s="284"/>
      <c r="J82" s="285"/>
    </row>
    <row r="83" spans="1:10" ht="15" customHeight="1">
      <c r="A83" s="274" t="s">
        <v>50</v>
      </c>
      <c r="B83" s="261" t="s">
        <v>0</v>
      </c>
      <c r="C83" s="262"/>
      <c r="D83" s="263"/>
      <c r="E83" s="261" t="s">
        <v>2</v>
      </c>
      <c r="F83" s="262"/>
      <c r="G83" s="263"/>
      <c r="H83" s="261" t="s">
        <v>3</v>
      </c>
      <c r="I83" s="262"/>
      <c r="J83" s="263"/>
    </row>
    <row r="84" spans="1:10" ht="15" customHeight="1">
      <c r="A84" s="276"/>
      <c r="B84" s="264"/>
      <c r="C84" s="265"/>
      <c r="D84" s="266"/>
      <c r="E84" s="264"/>
      <c r="F84" s="265"/>
      <c r="G84" s="266"/>
      <c r="H84" s="264"/>
      <c r="I84" s="265"/>
      <c r="J84" s="266"/>
    </row>
    <row r="85" spans="1:10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</row>
    <row r="86" spans="1:10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</row>
    <row r="87" spans="1:10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</row>
    <row r="88" spans="1:10" ht="15">
      <c r="A88" s="134"/>
      <c r="B88" s="134"/>
      <c r="C88" s="134"/>
      <c r="D88" s="134"/>
      <c r="E88" s="134"/>
      <c r="F88" s="134"/>
      <c r="G88" s="134"/>
      <c r="H88" s="134"/>
      <c r="I88" s="134"/>
      <c r="J88" s="134"/>
    </row>
    <row r="89" spans="1:10" ht="15">
      <c r="A89" s="134"/>
      <c r="B89" s="134"/>
      <c r="C89" s="134"/>
      <c r="D89" s="134"/>
      <c r="E89" s="134"/>
      <c r="F89" s="134"/>
      <c r="G89" s="134"/>
      <c r="H89" s="134"/>
      <c r="I89" s="134"/>
      <c r="J89" s="134"/>
    </row>
    <row r="90" spans="1:10" ht="15">
      <c r="A90" s="134"/>
      <c r="B90" s="134"/>
      <c r="C90" s="134"/>
      <c r="D90" s="134"/>
      <c r="E90" s="134"/>
      <c r="F90" s="134"/>
      <c r="G90" s="134"/>
      <c r="H90" s="134"/>
      <c r="I90" s="134"/>
      <c r="J90" s="134"/>
    </row>
    <row r="91" spans="1:10" ht="15">
      <c r="A91" s="134"/>
      <c r="B91" s="134"/>
      <c r="C91" s="134"/>
      <c r="D91" s="134"/>
      <c r="E91" s="134"/>
      <c r="F91" s="134"/>
      <c r="G91" s="134"/>
      <c r="H91" s="134"/>
      <c r="I91" s="134"/>
      <c r="J91" s="134"/>
    </row>
    <row r="92" spans="1:10" ht="15">
      <c r="A92" s="134"/>
      <c r="B92" s="134"/>
      <c r="C92" s="134"/>
      <c r="D92" s="134"/>
      <c r="E92" s="134"/>
      <c r="F92" s="134"/>
      <c r="G92" s="134"/>
      <c r="H92" s="134"/>
      <c r="I92" s="134"/>
      <c r="J92" s="134"/>
    </row>
    <row r="93" spans="1:10" ht="15">
      <c r="A93" s="134"/>
      <c r="B93" s="134"/>
      <c r="C93" s="134"/>
      <c r="D93" s="134"/>
      <c r="E93" s="134"/>
      <c r="F93" s="134"/>
      <c r="G93" s="134"/>
      <c r="H93" s="134"/>
      <c r="I93" s="134"/>
      <c r="J93" s="134"/>
    </row>
    <row r="94" spans="1:10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</row>
    <row r="95" spans="1:10" ht="15">
      <c r="A95" s="134"/>
      <c r="B95" s="134"/>
      <c r="C95" s="134"/>
      <c r="D95" s="134"/>
      <c r="E95" s="134"/>
      <c r="F95" s="134"/>
      <c r="G95" s="134"/>
      <c r="H95" s="134"/>
      <c r="I95" s="134"/>
      <c r="J95" s="134"/>
    </row>
    <row r="96" spans="1:10" ht="15">
      <c r="A96" s="134"/>
      <c r="B96" s="134"/>
      <c r="C96" s="134"/>
      <c r="D96" s="134"/>
      <c r="E96" s="134"/>
      <c r="F96" s="134"/>
      <c r="G96" s="134"/>
      <c r="H96" s="134"/>
      <c r="I96" s="134"/>
      <c r="J96" s="134"/>
    </row>
    <row r="97" spans="1:10" ht="15">
      <c r="A97" s="134"/>
      <c r="B97" s="134"/>
      <c r="C97" s="134"/>
      <c r="D97" s="134"/>
      <c r="E97" s="134"/>
      <c r="F97" s="134"/>
      <c r="G97" s="134"/>
      <c r="H97" s="134"/>
      <c r="I97" s="134"/>
      <c r="J97" s="134"/>
    </row>
    <row r="98" spans="1:10" ht="15">
      <c r="A98" s="134"/>
      <c r="B98" s="134"/>
      <c r="C98" s="134"/>
      <c r="D98" s="134"/>
      <c r="E98" s="134"/>
      <c r="F98" s="134"/>
      <c r="G98" s="134"/>
      <c r="H98" s="134"/>
      <c r="I98" s="134"/>
      <c r="J98" s="134"/>
    </row>
    <row r="99" spans="1:10" ht="15">
      <c r="A99" s="134"/>
      <c r="B99" s="134"/>
      <c r="C99" s="134"/>
      <c r="D99" s="134"/>
      <c r="E99" s="134"/>
      <c r="F99" s="134"/>
      <c r="G99" s="134"/>
      <c r="H99" s="134"/>
      <c r="I99" s="134"/>
      <c r="J99" s="134"/>
    </row>
    <row r="100" spans="1:10" ht="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</row>
    <row r="101" spans="1:10" ht="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</row>
    <row r="102" spans="1:10" ht="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</row>
    <row r="103" spans="1:10" ht="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</row>
  </sheetData>
  <sheetProtection/>
  <autoFilter ref="D1:D103"/>
  <mergeCells count="16">
    <mergeCell ref="A1:J1"/>
    <mergeCell ref="B83:D84"/>
    <mergeCell ref="B6:D6"/>
    <mergeCell ref="E6:G6"/>
    <mergeCell ref="H6:J6"/>
    <mergeCell ref="A6:A7"/>
    <mergeCell ref="B7:C7"/>
    <mergeCell ref="E7:F7"/>
    <mergeCell ref="H7:I7"/>
    <mergeCell ref="E83:G84"/>
    <mergeCell ref="H83:J84"/>
    <mergeCell ref="A80:A82"/>
    <mergeCell ref="B80:D82"/>
    <mergeCell ref="E80:G82"/>
    <mergeCell ref="H80:J82"/>
    <mergeCell ref="A83:A84"/>
  </mergeCells>
  <printOptions/>
  <pageMargins left="0.5118110236220472" right="0.11811023622047245" top="1.141732283464567" bottom="0.15748031496062992" header="0.3937007874015748" footer="0"/>
  <pageSetup horizontalDpi="600" verticalDpi="600" orientation="landscape" paperSize="9" scale="93" r:id="rId2"/>
  <headerFooter>
    <oddHeader>&amp;L&amp;G</oddHeader>
  </headerFooter>
  <rowBreaks count="1" manualBreakCount="1">
    <brk id="31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zoomScalePageLayoutView="0" workbookViewId="0" topLeftCell="A1">
      <selection activeCell="P146" sqref="P146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8.00390625" style="0" customWidth="1"/>
    <col min="4" max="4" width="6.140625" style="0" customWidth="1"/>
    <col min="5" max="5" width="5.8515625" style="0" customWidth="1"/>
    <col min="6" max="13" width="5.28125" style="0" customWidth="1"/>
    <col min="14" max="14" width="7.28125" style="0" customWidth="1"/>
    <col min="15" max="15" width="6.7109375" style="0" customWidth="1"/>
    <col min="16" max="16" width="6.28125" style="0" customWidth="1"/>
    <col min="17" max="17" width="5.8515625" style="0" customWidth="1"/>
    <col min="18" max="19" width="4.421875" style="0" customWidth="1"/>
    <col min="20" max="20" width="6.7109375" style="0" customWidth="1"/>
    <col min="21" max="21" width="8.7109375" style="0" customWidth="1"/>
    <col min="22" max="22" width="6.7109375" style="0" customWidth="1"/>
    <col min="23" max="23" width="6.8515625" style="0" customWidth="1"/>
    <col min="25" max="25" width="9.140625" style="0" hidden="1" customWidth="1"/>
  </cols>
  <sheetData>
    <row r="1" spans="1:23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ht="15.75">
      <c r="T2" s="58"/>
    </row>
    <row r="3" spans="1:15" ht="15.75">
      <c r="A3" s="155" t="s">
        <v>135</v>
      </c>
      <c r="O3" s="1" t="s">
        <v>136</v>
      </c>
    </row>
    <row r="4" spans="1:15" ht="15.75">
      <c r="A4" s="155"/>
      <c r="O4" s="1"/>
    </row>
    <row r="5" spans="1:2" ht="18.75">
      <c r="A5" s="76" t="s">
        <v>152</v>
      </c>
      <c r="B5" s="50"/>
    </row>
    <row r="6" ht="15.75">
      <c r="N6" s="50"/>
    </row>
    <row r="7" spans="1:17" ht="15.75">
      <c r="A7" s="97" t="s">
        <v>50</v>
      </c>
      <c r="B7" s="248" t="s">
        <v>51</v>
      </c>
      <c r="C7" s="248"/>
      <c r="D7" s="97"/>
      <c r="E7" s="97" t="s">
        <v>52</v>
      </c>
      <c r="F7" s="158" t="s">
        <v>122</v>
      </c>
      <c r="G7" s="158" t="s">
        <v>123</v>
      </c>
      <c r="H7" s="250" t="s">
        <v>124</v>
      </c>
      <c r="I7" s="250"/>
      <c r="J7" s="250"/>
      <c r="K7" s="250"/>
      <c r="L7" s="250"/>
      <c r="M7" s="250"/>
      <c r="N7" s="160" t="s">
        <v>54</v>
      </c>
      <c r="O7" s="161"/>
      <c r="P7" s="162" t="s">
        <v>61</v>
      </c>
      <c r="Q7" s="163" t="s">
        <v>55</v>
      </c>
    </row>
    <row r="8" spans="1:17" ht="15.75">
      <c r="A8" s="127" t="s">
        <v>0</v>
      </c>
      <c r="B8" s="135" t="s">
        <v>111</v>
      </c>
      <c r="C8" s="135" t="s">
        <v>112</v>
      </c>
      <c r="D8" s="60">
        <v>1987</v>
      </c>
      <c r="E8" s="59" t="s">
        <v>6</v>
      </c>
      <c r="F8" s="99">
        <f>SUM(F9:F11)</f>
        <v>150.8</v>
      </c>
      <c r="G8" s="99">
        <f>F8+G9+G10+G11</f>
        <v>304.3</v>
      </c>
      <c r="H8" s="99">
        <f>G8+H9+H10</f>
        <v>403.1</v>
      </c>
      <c r="I8" s="99">
        <f>H8+I9</f>
        <v>412.8</v>
      </c>
      <c r="J8" s="99">
        <f>I8+J9</f>
        <v>421.7</v>
      </c>
      <c r="K8" s="99">
        <f>J8+K9</f>
        <v>429.9</v>
      </c>
      <c r="L8" s="99">
        <f>K8+L9</f>
        <v>440.29999999999995</v>
      </c>
      <c r="M8" s="87"/>
      <c r="N8" s="126">
        <f>L8+M9</f>
        <v>450.19999999999993</v>
      </c>
      <c r="P8" s="130">
        <v>20</v>
      </c>
      <c r="Q8" s="82" t="s">
        <v>6</v>
      </c>
    </row>
    <row r="9" spans="1:16" ht="15.75">
      <c r="A9" s="127"/>
      <c r="B9" s="123"/>
      <c r="C9" s="123"/>
      <c r="D9" s="123"/>
      <c r="E9" s="123"/>
      <c r="F9" s="85">
        <v>49.1</v>
      </c>
      <c r="G9" s="85">
        <v>51.3</v>
      </c>
      <c r="H9" s="85">
        <v>47.6</v>
      </c>
      <c r="I9" s="85">
        <v>9.7</v>
      </c>
      <c r="J9" s="85">
        <v>8.9</v>
      </c>
      <c r="K9" s="85">
        <v>8.2</v>
      </c>
      <c r="L9" s="85">
        <v>10.4</v>
      </c>
      <c r="M9" s="85">
        <v>9.9</v>
      </c>
      <c r="N9" s="85"/>
      <c r="P9" s="130"/>
    </row>
    <row r="10" spans="1:16" ht="15.75">
      <c r="A10" s="127"/>
      <c r="B10" s="123"/>
      <c r="C10" s="123"/>
      <c r="D10" s="123"/>
      <c r="E10" s="123"/>
      <c r="F10" s="85">
        <v>50.5</v>
      </c>
      <c r="G10" s="85">
        <v>51.8</v>
      </c>
      <c r="H10" s="85">
        <v>51.2</v>
      </c>
      <c r="I10" s="85"/>
      <c r="J10" s="85"/>
      <c r="K10" s="85"/>
      <c r="L10" s="85"/>
      <c r="M10" s="85"/>
      <c r="N10" s="85"/>
      <c r="P10" s="130"/>
    </row>
    <row r="11" spans="1:16" ht="15.75">
      <c r="A11" s="127"/>
      <c r="B11" s="125"/>
      <c r="C11" s="125"/>
      <c r="D11" s="125"/>
      <c r="E11" s="125"/>
      <c r="F11" s="85">
        <v>51.2</v>
      </c>
      <c r="G11" s="85">
        <v>50.4</v>
      </c>
      <c r="K11" s="78"/>
      <c r="P11" s="130"/>
    </row>
    <row r="12" spans="1:17" ht="15.75">
      <c r="A12" s="127" t="s">
        <v>2</v>
      </c>
      <c r="B12" s="58" t="s">
        <v>117</v>
      </c>
      <c r="C12" s="58" t="s">
        <v>118</v>
      </c>
      <c r="D12" s="60">
        <v>1970</v>
      </c>
      <c r="E12" s="59" t="s">
        <v>1</v>
      </c>
      <c r="F12" s="99">
        <f>SUM(F13:F15)</f>
        <v>149</v>
      </c>
      <c r="G12" s="99">
        <f>F12+G13+G14+G15</f>
        <v>303.09999999999997</v>
      </c>
      <c r="H12" s="99">
        <f>G12+H13+H14</f>
        <v>397.9</v>
      </c>
      <c r="I12" s="99">
        <f>H12+I13</f>
        <v>406.9</v>
      </c>
      <c r="J12" s="99">
        <f>I12+J13</f>
        <v>417</v>
      </c>
      <c r="K12" s="99">
        <f>J12+K13</f>
        <v>427</v>
      </c>
      <c r="L12" s="99">
        <f>K12+L13</f>
        <v>435.6</v>
      </c>
      <c r="M12" s="99"/>
      <c r="N12" s="126">
        <f>L12+M13</f>
        <v>446.1</v>
      </c>
      <c r="P12" s="130">
        <f>Y45</f>
        <v>18.53846153846154</v>
      </c>
      <c r="Q12" s="82" t="s">
        <v>1</v>
      </c>
    </row>
    <row r="13" spans="1:16" ht="15.75">
      <c r="A13" s="127"/>
      <c r="B13" s="123"/>
      <c r="C13" s="123"/>
      <c r="D13" s="123"/>
      <c r="E13" s="123"/>
      <c r="F13" s="85">
        <v>49.7</v>
      </c>
      <c r="G13" s="85">
        <v>51.7</v>
      </c>
      <c r="H13">
        <v>47.3</v>
      </c>
      <c r="I13" s="85">
        <v>9</v>
      </c>
      <c r="J13" s="85">
        <v>10.1</v>
      </c>
      <c r="K13" s="85">
        <v>10</v>
      </c>
      <c r="L13" s="85">
        <v>8.6</v>
      </c>
      <c r="M13" s="85">
        <v>10.5</v>
      </c>
      <c r="N13" s="119"/>
      <c r="P13" s="130"/>
    </row>
    <row r="14" spans="1:16" ht="15.75">
      <c r="A14" s="127"/>
      <c r="B14" s="123"/>
      <c r="C14" s="123"/>
      <c r="D14" s="123"/>
      <c r="E14" s="123"/>
      <c r="F14" s="85">
        <v>49.9</v>
      </c>
      <c r="G14" s="85">
        <v>51.1</v>
      </c>
      <c r="H14" s="85">
        <v>47.5</v>
      </c>
      <c r="I14" s="85"/>
      <c r="J14" s="85"/>
      <c r="K14" s="85"/>
      <c r="L14" s="85"/>
      <c r="M14" s="85"/>
      <c r="N14" s="119"/>
      <c r="P14" s="130"/>
    </row>
    <row r="15" spans="1:16" ht="15.75">
      <c r="A15" s="127"/>
      <c r="B15" s="125"/>
      <c r="C15" s="125"/>
      <c r="D15" s="125"/>
      <c r="E15" s="125"/>
      <c r="F15" s="85">
        <v>49.4</v>
      </c>
      <c r="G15" s="85">
        <v>51.3</v>
      </c>
      <c r="K15" s="78"/>
      <c r="N15" s="119"/>
      <c r="P15" s="130"/>
    </row>
    <row r="16" spans="1:17" ht="15.75">
      <c r="A16" s="127" t="s">
        <v>3</v>
      </c>
      <c r="B16" s="58" t="s">
        <v>237</v>
      </c>
      <c r="C16" s="58" t="s">
        <v>238</v>
      </c>
      <c r="D16" s="60">
        <v>1986</v>
      </c>
      <c r="E16" s="59" t="s">
        <v>15</v>
      </c>
      <c r="F16" s="99">
        <f>SUM(F17:F19)</f>
        <v>147.10000000000002</v>
      </c>
      <c r="G16" s="99">
        <f>F16+G17+G18+G19</f>
        <v>297.6</v>
      </c>
      <c r="H16" s="99">
        <f>G16+H17+H18</f>
        <v>393.6</v>
      </c>
      <c r="I16" s="99">
        <f>H16+I17</f>
        <v>403.6</v>
      </c>
      <c r="J16" s="99">
        <f>I16+J17</f>
        <v>414.1</v>
      </c>
      <c r="K16" s="99">
        <f>J16+K17</f>
        <v>423</v>
      </c>
      <c r="L16" s="99"/>
      <c r="M16" s="99"/>
      <c r="N16" s="126">
        <f>K16+L17</f>
        <v>432.4</v>
      </c>
      <c r="P16" s="130">
        <f>Y46</f>
        <v>17.07692307692308</v>
      </c>
      <c r="Q16" s="82" t="s">
        <v>15</v>
      </c>
    </row>
    <row r="17" spans="1:16" ht="15.75">
      <c r="A17" s="120"/>
      <c r="B17" s="123"/>
      <c r="C17" s="123"/>
      <c r="D17" s="123"/>
      <c r="E17" s="123"/>
      <c r="F17" s="85">
        <v>46.7</v>
      </c>
      <c r="G17" s="85">
        <v>49.4</v>
      </c>
      <c r="H17" s="85">
        <v>50</v>
      </c>
      <c r="I17" s="85">
        <v>10</v>
      </c>
      <c r="J17" s="85">
        <v>10.5</v>
      </c>
      <c r="K17" s="85">
        <v>8.9</v>
      </c>
      <c r="L17" s="85">
        <v>9.4</v>
      </c>
      <c r="M17" s="124"/>
      <c r="N17" s="119"/>
      <c r="P17" s="130"/>
    </row>
    <row r="18" spans="1:16" ht="15.75">
      <c r="A18" s="120"/>
      <c r="B18" s="123"/>
      <c r="C18" s="123"/>
      <c r="D18" s="123"/>
      <c r="E18" s="123"/>
      <c r="F18" s="85">
        <v>50.2</v>
      </c>
      <c r="G18" s="85">
        <v>50.7</v>
      </c>
      <c r="H18" s="85">
        <v>46</v>
      </c>
      <c r="I18" s="85"/>
      <c r="J18" s="85"/>
      <c r="K18" s="85"/>
      <c r="L18" s="85"/>
      <c r="M18" s="124"/>
      <c r="N18" s="119"/>
      <c r="P18" s="130"/>
    </row>
    <row r="19" spans="1:16" ht="15.75">
      <c r="A19" s="120"/>
      <c r="B19" s="125"/>
      <c r="C19" s="125"/>
      <c r="D19" s="125"/>
      <c r="E19" s="125"/>
      <c r="F19" s="85">
        <v>50.2</v>
      </c>
      <c r="G19" s="85">
        <v>50.4</v>
      </c>
      <c r="K19" s="78"/>
      <c r="M19" s="124"/>
      <c r="N19" s="119"/>
      <c r="P19" s="130"/>
    </row>
    <row r="20" spans="1:17" ht="15.75">
      <c r="A20" s="120">
        <v>4</v>
      </c>
      <c r="B20" s="1" t="s">
        <v>115</v>
      </c>
      <c r="C20" s="1" t="s">
        <v>116</v>
      </c>
      <c r="D20" s="81">
        <v>1956</v>
      </c>
      <c r="E20" s="1" t="s">
        <v>6</v>
      </c>
      <c r="F20" s="99">
        <f>SUM(F21:F23)</f>
        <v>143.39999999999998</v>
      </c>
      <c r="G20" s="99">
        <f>F20+G21+G22+G23</f>
        <v>294.4</v>
      </c>
      <c r="H20" s="99">
        <f>G20+H21+H22+H23</f>
        <v>382.79999999999995</v>
      </c>
      <c r="I20" s="99">
        <f>H20+I21+I22+I23</f>
        <v>392.49999999999994</v>
      </c>
      <c r="J20" s="99">
        <f>I20+J21+J22+J23</f>
        <v>402.69999999999993</v>
      </c>
      <c r="K20" s="99"/>
      <c r="L20" s="99"/>
      <c r="M20" s="99"/>
      <c r="N20" s="122">
        <f>J20+K21</f>
        <v>412.29999999999995</v>
      </c>
      <c r="P20" s="130">
        <f>Y47</f>
        <v>15.615384615384619</v>
      </c>
      <c r="Q20" s="81"/>
    </row>
    <row r="21" spans="1:17" ht="15.75">
      <c r="A21" s="120"/>
      <c r="B21" s="125"/>
      <c r="C21" s="125"/>
      <c r="D21" s="123"/>
      <c r="E21" s="123"/>
      <c r="F21" s="85">
        <v>46</v>
      </c>
      <c r="G21" s="85">
        <v>50</v>
      </c>
      <c r="H21">
        <v>46.5</v>
      </c>
      <c r="I21" s="85">
        <v>9.7</v>
      </c>
      <c r="J21" s="85">
        <v>10.2</v>
      </c>
      <c r="K21" s="85">
        <v>9.6</v>
      </c>
      <c r="L21" s="85"/>
      <c r="M21" s="85"/>
      <c r="N21" s="119"/>
      <c r="P21" s="130"/>
      <c r="Q21" s="81"/>
    </row>
    <row r="22" spans="1:17" ht="15.75">
      <c r="A22" s="120"/>
      <c r="B22" s="125"/>
      <c r="C22" s="125"/>
      <c r="D22" s="123"/>
      <c r="E22" s="123"/>
      <c r="F22" s="85">
        <v>47.6</v>
      </c>
      <c r="G22" s="85">
        <v>50.4</v>
      </c>
      <c r="H22" s="85">
        <v>41.9</v>
      </c>
      <c r="I22" s="85"/>
      <c r="J22" s="85"/>
      <c r="K22" s="85"/>
      <c r="L22" s="85"/>
      <c r="M22" s="85"/>
      <c r="N22" s="119"/>
      <c r="P22" s="130"/>
      <c r="Q22" s="81"/>
    </row>
    <row r="23" spans="1:17" ht="15.75">
      <c r="A23" s="120"/>
      <c r="B23" s="125"/>
      <c r="C23" s="125"/>
      <c r="D23" s="125"/>
      <c r="E23" s="125"/>
      <c r="F23" s="85">
        <v>49.8</v>
      </c>
      <c r="G23" s="85">
        <v>50.6</v>
      </c>
      <c r="K23" s="78"/>
      <c r="N23" s="119"/>
      <c r="P23" s="130"/>
      <c r="Q23" s="81"/>
    </row>
    <row r="24" spans="1:17" ht="15.75">
      <c r="A24" s="120">
        <v>5</v>
      </c>
      <c r="B24" s="1" t="s">
        <v>241</v>
      </c>
      <c r="C24" s="1" t="s">
        <v>242</v>
      </c>
      <c r="D24" s="81">
        <v>1989</v>
      </c>
      <c r="E24" s="1" t="s">
        <v>15</v>
      </c>
      <c r="F24" s="99">
        <f>SUM(F25:F27)</f>
        <v>146.6</v>
      </c>
      <c r="G24" s="99">
        <f>F24+G25+G26+G27</f>
        <v>298.20000000000005</v>
      </c>
      <c r="H24" s="99">
        <f>G24+H25+H26+H27</f>
        <v>384.20000000000005</v>
      </c>
      <c r="I24" s="99">
        <f>H24+I25+I26+I27</f>
        <v>392.00000000000006</v>
      </c>
      <c r="J24" s="99"/>
      <c r="K24" s="99"/>
      <c r="L24" s="99"/>
      <c r="M24" s="121"/>
      <c r="N24" s="122">
        <f>I24+J25</f>
        <v>401.20000000000005</v>
      </c>
      <c r="P24" s="130">
        <f>Y48</f>
        <v>14.153846153846157</v>
      </c>
      <c r="Q24" s="82" t="s">
        <v>15</v>
      </c>
    </row>
    <row r="25" spans="1:17" ht="15.75">
      <c r="A25" s="120"/>
      <c r="B25" s="125"/>
      <c r="C25" s="125"/>
      <c r="D25" s="123"/>
      <c r="E25" s="123"/>
      <c r="F25" s="85">
        <v>49.6</v>
      </c>
      <c r="G25" s="85">
        <v>51.2</v>
      </c>
      <c r="H25">
        <v>42.9</v>
      </c>
      <c r="I25" s="85">
        <v>7.8</v>
      </c>
      <c r="J25" s="85">
        <v>9.2</v>
      </c>
      <c r="K25" s="85"/>
      <c r="L25" s="85"/>
      <c r="M25" s="124"/>
      <c r="N25" s="119"/>
      <c r="P25" s="130"/>
      <c r="Q25" s="81"/>
    </row>
    <row r="26" spans="1:17" ht="15.75">
      <c r="A26" s="120"/>
      <c r="B26" s="125"/>
      <c r="C26" s="125"/>
      <c r="D26" s="123"/>
      <c r="E26" s="123"/>
      <c r="F26" s="85">
        <v>48.6</v>
      </c>
      <c r="G26" s="85">
        <v>50.3</v>
      </c>
      <c r="H26" s="85">
        <v>43.1</v>
      </c>
      <c r="I26" s="85"/>
      <c r="J26" s="85"/>
      <c r="K26" s="85"/>
      <c r="L26" s="85"/>
      <c r="M26" s="124"/>
      <c r="N26" s="119"/>
      <c r="P26" s="130"/>
      <c r="Q26" s="81"/>
    </row>
    <row r="27" spans="1:17" ht="15.75">
      <c r="A27" s="120"/>
      <c r="B27" s="125"/>
      <c r="C27" s="125"/>
      <c r="D27" s="125"/>
      <c r="E27" s="125"/>
      <c r="F27" s="85">
        <v>48.4</v>
      </c>
      <c r="G27" s="85">
        <v>50.1</v>
      </c>
      <c r="K27" s="78"/>
      <c r="M27" s="124"/>
      <c r="N27" s="119"/>
      <c r="P27" s="130"/>
      <c r="Q27" s="81"/>
    </row>
    <row r="28" spans="1:17" ht="15.75">
      <c r="A28" s="120">
        <v>6</v>
      </c>
      <c r="B28" s="1" t="s">
        <v>239</v>
      </c>
      <c r="C28" s="1" t="s">
        <v>240</v>
      </c>
      <c r="D28" s="81">
        <v>1990</v>
      </c>
      <c r="E28" s="1" t="s">
        <v>6</v>
      </c>
      <c r="F28" s="99">
        <f>SUM(F29:F31)</f>
        <v>142.7</v>
      </c>
      <c r="G28" s="99">
        <f>F28+G29+G30+G31</f>
        <v>287.79999999999995</v>
      </c>
      <c r="H28" s="99">
        <f>G28+H29+H30+H31</f>
        <v>382.5999999999999</v>
      </c>
      <c r="I28" s="99"/>
      <c r="J28" s="121"/>
      <c r="K28" s="121"/>
      <c r="L28" s="121"/>
      <c r="M28" s="121"/>
      <c r="N28" s="122">
        <f>H28+I29</f>
        <v>391.5999999999999</v>
      </c>
      <c r="P28" s="130">
        <f>Y49</f>
        <v>12.692307692307695</v>
      </c>
      <c r="Q28" s="82" t="s">
        <v>6</v>
      </c>
    </row>
    <row r="29" spans="1:17" ht="15.75">
      <c r="A29" s="120"/>
      <c r="B29" s="125"/>
      <c r="C29" s="125"/>
      <c r="D29" s="123"/>
      <c r="E29" s="123"/>
      <c r="F29" s="85">
        <v>48.3</v>
      </c>
      <c r="G29" s="85">
        <v>48.1</v>
      </c>
      <c r="H29">
        <v>47.9</v>
      </c>
      <c r="I29" s="85">
        <v>9</v>
      </c>
      <c r="J29" s="124"/>
      <c r="K29" s="124"/>
      <c r="L29" s="124"/>
      <c r="M29" s="124"/>
      <c r="N29" s="119"/>
      <c r="P29" s="130"/>
      <c r="Q29" s="81"/>
    </row>
    <row r="30" spans="1:16" ht="15.75">
      <c r="A30" s="120"/>
      <c r="B30" s="125"/>
      <c r="C30" s="125"/>
      <c r="D30" s="123"/>
      <c r="E30" s="123"/>
      <c r="F30" s="85">
        <v>49</v>
      </c>
      <c r="G30" s="85">
        <v>49.1</v>
      </c>
      <c r="H30" s="85">
        <v>46.9</v>
      </c>
      <c r="I30" s="85"/>
      <c r="J30" s="124"/>
      <c r="K30" s="124"/>
      <c r="L30" s="124"/>
      <c r="M30" s="124"/>
      <c r="N30" s="119"/>
      <c r="P30" s="130"/>
    </row>
    <row r="31" spans="1:16" ht="15.75">
      <c r="A31" s="120"/>
      <c r="B31" s="125"/>
      <c r="C31" s="125"/>
      <c r="D31" s="125"/>
      <c r="E31" s="125"/>
      <c r="F31" s="85">
        <v>45.4</v>
      </c>
      <c r="G31" s="85">
        <v>47.9</v>
      </c>
      <c r="J31" s="124"/>
      <c r="K31" s="124"/>
      <c r="L31" s="124"/>
      <c r="M31" s="124"/>
      <c r="N31" s="119"/>
      <c r="P31" s="130"/>
    </row>
    <row r="32" spans="1:17" ht="15.75">
      <c r="A32" s="120">
        <v>7</v>
      </c>
      <c r="B32" s="1" t="s">
        <v>243</v>
      </c>
      <c r="C32" s="1" t="s">
        <v>244</v>
      </c>
      <c r="D32" s="81">
        <v>1975</v>
      </c>
      <c r="E32" s="1" t="s">
        <v>1</v>
      </c>
      <c r="F32" s="99">
        <f>SUM(F33:F35)</f>
        <v>142.5</v>
      </c>
      <c r="G32" s="99">
        <f>F32+G33+G34+G35</f>
        <v>291.9</v>
      </c>
      <c r="H32" s="99"/>
      <c r="I32" s="121"/>
      <c r="J32" s="119"/>
      <c r="K32" s="119"/>
      <c r="L32" s="119"/>
      <c r="M32" s="119"/>
      <c r="N32" s="122">
        <f>G32+H33+H34</f>
        <v>374.79999999999995</v>
      </c>
      <c r="P32" s="130">
        <f>Y50</f>
        <v>11.230769230769234</v>
      </c>
      <c r="Q32" s="82" t="s">
        <v>1</v>
      </c>
    </row>
    <row r="33" spans="1:16" ht="15.75">
      <c r="A33" s="119"/>
      <c r="B33" s="1"/>
      <c r="C33" s="1"/>
      <c r="D33" s="60"/>
      <c r="E33" s="125"/>
      <c r="F33" s="85">
        <v>48.7</v>
      </c>
      <c r="G33" s="85">
        <v>50.4</v>
      </c>
      <c r="H33">
        <v>39.5</v>
      </c>
      <c r="I33" s="124"/>
      <c r="J33" s="119"/>
      <c r="K33" s="119"/>
      <c r="L33" s="119"/>
      <c r="M33" s="119"/>
      <c r="N33" s="119"/>
      <c r="P33" s="130"/>
    </row>
    <row r="34" spans="1:16" ht="15.75">
      <c r="A34" s="119"/>
      <c r="B34" s="1"/>
      <c r="C34" s="1"/>
      <c r="D34" s="60"/>
      <c r="E34" s="125"/>
      <c r="F34" s="85">
        <v>48.1</v>
      </c>
      <c r="G34" s="85">
        <v>49</v>
      </c>
      <c r="H34" s="85">
        <v>43.4</v>
      </c>
      <c r="I34" s="124"/>
      <c r="J34" s="119"/>
      <c r="K34" s="119"/>
      <c r="L34" s="119"/>
      <c r="M34" s="119"/>
      <c r="N34" s="119"/>
      <c r="P34" s="130"/>
    </row>
    <row r="35" spans="1:16" ht="15.75">
      <c r="A35" s="119"/>
      <c r="B35" s="1"/>
      <c r="C35" s="1"/>
      <c r="D35" s="60"/>
      <c r="E35" s="125"/>
      <c r="F35" s="85">
        <v>45.7</v>
      </c>
      <c r="G35" s="85">
        <v>50</v>
      </c>
      <c r="I35" s="124"/>
      <c r="J35" s="119"/>
      <c r="K35" s="119"/>
      <c r="L35" s="119"/>
      <c r="M35" s="119"/>
      <c r="N35" s="119"/>
      <c r="P35" s="130"/>
    </row>
    <row r="36" spans="1:17" ht="15.75">
      <c r="A36" s="120">
        <v>8</v>
      </c>
      <c r="B36" s="1" t="s">
        <v>113</v>
      </c>
      <c r="C36" s="1" t="s">
        <v>114</v>
      </c>
      <c r="D36" s="81">
        <v>1966</v>
      </c>
      <c r="E36" s="1" t="s">
        <v>15</v>
      </c>
      <c r="F36" s="99">
        <f>SUM(F37:F39)</f>
        <v>136.4</v>
      </c>
      <c r="G36" s="99">
        <f>F36+G37+G38+G39</f>
        <v>283.20000000000005</v>
      </c>
      <c r="H36" s="99"/>
      <c r="I36" s="121"/>
      <c r="J36" s="119"/>
      <c r="K36" s="119"/>
      <c r="L36" s="119"/>
      <c r="M36" s="119"/>
      <c r="N36" s="122">
        <f>G36+H37+H38</f>
        <v>371.70000000000005</v>
      </c>
      <c r="P36" s="130">
        <f>Y51</f>
        <v>9.769230769230772</v>
      </c>
      <c r="Q36" s="82" t="s">
        <v>15</v>
      </c>
    </row>
    <row r="37" spans="1:16" ht="15.75">
      <c r="A37" s="120"/>
      <c r="B37" s="78"/>
      <c r="C37" s="78"/>
      <c r="D37" s="52"/>
      <c r="E37" s="51"/>
      <c r="F37" s="206">
        <v>46</v>
      </c>
      <c r="G37" s="206">
        <v>48.5</v>
      </c>
      <c r="H37" s="206">
        <v>44.5</v>
      </c>
      <c r="I37" s="121"/>
      <c r="J37" s="119"/>
      <c r="K37" s="119"/>
      <c r="L37" s="119"/>
      <c r="M37" s="119"/>
      <c r="N37" s="122"/>
      <c r="P37" s="130"/>
    </row>
    <row r="38" spans="1:16" ht="15.75">
      <c r="A38" s="120"/>
      <c r="B38" s="78"/>
      <c r="C38" s="78"/>
      <c r="D38" s="52"/>
      <c r="E38" s="51"/>
      <c r="F38" s="206">
        <v>45.8</v>
      </c>
      <c r="G38" s="206">
        <v>47.2</v>
      </c>
      <c r="H38" s="206">
        <v>44</v>
      </c>
      <c r="I38" s="121"/>
      <c r="J38" s="119"/>
      <c r="K38" s="119"/>
      <c r="L38" s="119"/>
      <c r="M38" s="119"/>
      <c r="N38" s="122"/>
      <c r="P38" s="130"/>
    </row>
    <row r="39" spans="1:16" ht="15.75">
      <c r="A39" s="120"/>
      <c r="B39" s="78"/>
      <c r="C39" s="78"/>
      <c r="D39" s="52"/>
      <c r="E39" s="51"/>
      <c r="F39" s="206">
        <v>44.6</v>
      </c>
      <c r="G39" s="206">
        <v>51.1</v>
      </c>
      <c r="H39" s="99"/>
      <c r="I39" s="121"/>
      <c r="J39" s="119"/>
      <c r="K39" s="119"/>
      <c r="L39" s="119"/>
      <c r="M39" s="119"/>
      <c r="N39" s="122"/>
      <c r="P39" s="130"/>
    </row>
    <row r="40" ht="15.75">
      <c r="R40" s="78"/>
    </row>
    <row r="41" ht="18.75">
      <c r="A41" s="76" t="s">
        <v>70</v>
      </c>
    </row>
    <row r="42" ht="15.75">
      <c r="B42" s="58"/>
    </row>
    <row r="43" spans="1:25" ht="15.75">
      <c r="A43" s="97" t="s">
        <v>50</v>
      </c>
      <c r="B43" s="248" t="s">
        <v>51</v>
      </c>
      <c r="C43" s="248"/>
      <c r="D43" s="97"/>
      <c r="E43" s="97" t="s">
        <v>52</v>
      </c>
      <c r="F43" s="248" t="s">
        <v>65</v>
      </c>
      <c r="G43" s="248"/>
      <c r="H43" s="248"/>
      <c r="I43" s="248"/>
      <c r="J43" s="248"/>
      <c r="K43" s="248" t="s">
        <v>66</v>
      </c>
      <c r="L43" s="248"/>
      <c r="M43" s="248"/>
      <c r="N43" s="248"/>
      <c r="O43" s="248"/>
      <c r="P43" s="248" t="s">
        <v>67</v>
      </c>
      <c r="Q43" s="248"/>
      <c r="R43" s="248"/>
      <c r="S43" s="248"/>
      <c r="T43" s="248"/>
      <c r="U43" s="97" t="s">
        <v>54</v>
      </c>
      <c r="V43" s="133" t="s">
        <v>61</v>
      </c>
      <c r="W43" s="97" t="s">
        <v>55</v>
      </c>
      <c r="Y43">
        <f>(P8-1)/13</f>
        <v>1.4615384615384615</v>
      </c>
    </row>
    <row r="44" spans="1:25" ht="15.75">
      <c r="A44" s="80" t="s">
        <v>151</v>
      </c>
      <c r="B44" s="58" t="s">
        <v>237</v>
      </c>
      <c r="C44" s="58" t="s">
        <v>238</v>
      </c>
      <c r="D44" s="60">
        <v>1986</v>
      </c>
      <c r="E44" s="59" t="s">
        <v>15</v>
      </c>
      <c r="F44" s="60">
        <v>97</v>
      </c>
      <c r="G44" s="60">
        <v>95</v>
      </c>
      <c r="H44" s="60">
        <v>98</v>
      </c>
      <c r="I44" s="60">
        <v>95</v>
      </c>
      <c r="J44" s="61">
        <v>385</v>
      </c>
      <c r="K44" s="60">
        <v>99</v>
      </c>
      <c r="L44" s="60">
        <v>98</v>
      </c>
      <c r="M44" s="60">
        <v>96</v>
      </c>
      <c r="N44" s="60">
        <v>99</v>
      </c>
      <c r="O44" s="61">
        <v>392</v>
      </c>
      <c r="P44" s="60">
        <v>95</v>
      </c>
      <c r="Q44" s="60">
        <v>95</v>
      </c>
      <c r="R44" s="60">
        <v>96</v>
      </c>
      <c r="S44" s="60">
        <v>96</v>
      </c>
      <c r="T44" s="61">
        <v>382</v>
      </c>
      <c r="U44" s="61">
        <v>1159</v>
      </c>
      <c r="V44" s="130"/>
      <c r="X44" s="148"/>
      <c r="Y44" s="179">
        <f>P8</f>
        <v>20</v>
      </c>
    </row>
    <row r="45" spans="1:25" ht="15.75">
      <c r="A45" s="80" t="s">
        <v>151</v>
      </c>
      <c r="B45" s="58" t="s">
        <v>117</v>
      </c>
      <c r="C45" s="58" t="s">
        <v>118</v>
      </c>
      <c r="D45" s="60">
        <v>1970</v>
      </c>
      <c r="E45" s="59" t="s">
        <v>1</v>
      </c>
      <c r="F45" s="60">
        <v>94</v>
      </c>
      <c r="G45" s="60">
        <v>94</v>
      </c>
      <c r="H45" s="60">
        <v>92</v>
      </c>
      <c r="I45" s="60">
        <v>98</v>
      </c>
      <c r="J45" s="61">
        <v>378</v>
      </c>
      <c r="K45" s="60">
        <v>97</v>
      </c>
      <c r="L45" s="60">
        <v>97</v>
      </c>
      <c r="M45" s="60">
        <v>95</v>
      </c>
      <c r="N45" s="60">
        <v>98</v>
      </c>
      <c r="O45" s="61">
        <v>387</v>
      </c>
      <c r="P45" s="60">
        <v>90</v>
      </c>
      <c r="Q45" s="60">
        <v>93</v>
      </c>
      <c r="R45" s="60">
        <v>90</v>
      </c>
      <c r="S45" s="60">
        <v>96</v>
      </c>
      <c r="T45" s="61">
        <v>369</v>
      </c>
      <c r="U45" s="61">
        <v>1134</v>
      </c>
      <c r="V45" s="130"/>
      <c r="X45" s="148"/>
      <c r="Y45" s="179">
        <f>Y44-Y43</f>
        <v>18.53846153846154</v>
      </c>
    </row>
    <row r="46" spans="1:25" ht="15.75">
      <c r="A46" s="80" t="s">
        <v>151</v>
      </c>
      <c r="B46" s="58" t="s">
        <v>113</v>
      </c>
      <c r="C46" s="58" t="s">
        <v>114</v>
      </c>
      <c r="D46" s="60">
        <v>1966</v>
      </c>
      <c r="E46" s="59" t="s">
        <v>15</v>
      </c>
      <c r="F46" s="60">
        <v>94</v>
      </c>
      <c r="G46" s="60">
        <v>92</v>
      </c>
      <c r="H46" s="60">
        <v>96</v>
      </c>
      <c r="I46" s="60">
        <v>96</v>
      </c>
      <c r="J46" s="61">
        <v>378</v>
      </c>
      <c r="K46" s="60">
        <v>99</v>
      </c>
      <c r="L46" s="60">
        <v>99</v>
      </c>
      <c r="M46" s="60">
        <v>98</v>
      </c>
      <c r="N46" s="60">
        <v>96</v>
      </c>
      <c r="O46" s="61">
        <v>392</v>
      </c>
      <c r="P46" s="60">
        <v>85</v>
      </c>
      <c r="Q46" s="60">
        <v>93</v>
      </c>
      <c r="R46" s="60">
        <v>86</v>
      </c>
      <c r="S46" s="60">
        <v>89</v>
      </c>
      <c r="T46" s="61">
        <v>353</v>
      </c>
      <c r="U46" s="61">
        <v>1123</v>
      </c>
      <c r="V46" s="130"/>
      <c r="X46" s="148"/>
      <c r="Y46" s="179">
        <f>Y45-Y43</f>
        <v>17.07692307692308</v>
      </c>
    </row>
    <row r="47" spans="1:25" ht="15.75">
      <c r="A47" s="80" t="s">
        <v>151</v>
      </c>
      <c r="B47" s="135" t="s">
        <v>239</v>
      </c>
      <c r="C47" s="135" t="s">
        <v>240</v>
      </c>
      <c r="D47" s="60">
        <v>1990</v>
      </c>
      <c r="E47" s="59" t="s">
        <v>6</v>
      </c>
      <c r="F47" s="60">
        <v>86</v>
      </c>
      <c r="G47" s="60">
        <v>90</v>
      </c>
      <c r="H47" s="60">
        <v>95</v>
      </c>
      <c r="I47" s="60">
        <v>96</v>
      </c>
      <c r="J47" s="61">
        <v>367</v>
      </c>
      <c r="K47" s="60">
        <v>98</v>
      </c>
      <c r="L47" s="60">
        <v>97</v>
      </c>
      <c r="M47" s="60">
        <v>97</v>
      </c>
      <c r="N47" s="60">
        <v>97</v>
      </c>
      <c r="O47" s="61">
        <v>389</v>
      </c>
      <c r="P47" s="60">
        <v>90</v>
      </c>
      <c r="Q47" s="60">
        <v>91</v>
      </c>
      <c r="R47" s="60">
        <v>90</v>
      </c>
      <c r="S47" s="60">
        <v>90</v>
      </c>
      <c r="T47" s="61">
        <v>361</v>
      </c>
      <c r="U47" s="61">
        <v>1117</v>
      </c>
      <c r="V47" s="130"/>
      <c r="X47" s="148"/>
      <c r="Y47" s="179">
        <f>Y46-Y43</f>
        <v>15.615384615384619</v>
      </c>
    </row>
    <row r="48" spans="1:25" ht="15.75">
      <c r="A48" s="80" t="s">
        <v>151</v>
      </c>
      <c r="B48" s="135" t="s">
        <v>111</v>
      </c>
      <c r="C48" s="135" t="s">
        <v>112</v>
      </c>
      <c r="D48" s="60">
        <v>1987</v>
      </c>
      <c r="E48" s="59" t="s">
        <v>6</v>
      </c>
      <c r="F48" s="60">
        <v>91</v>
      </c>
      <c r="G48" s="60">
        <v>90</v>
      </c>
      <c r="H48" s="60">
        <v>97</v>
      </c>
      <c r="I48" s="60">
        <v>92</v>
      </c>
      <c r="J48" s="61">
        <v>370</v>
      </c>
      <c r="K48" s="60">
        <v>96</v>
      </c>
      <c r="L48" s="60">
        <v>98</v>
      </c>
      <c r="M48" s="60">
        <v>95</v>
      </c>
      <c r="N48" s="60">
        <v>97</v>
      </c>
      <c r="O48" s="61">
        <v>386</v>
      </c>
      <c r="P48" s="60">
        <v>87</v>
      </c>
      <c r="Q48" s="60">
        <v>84</v>
      </c>
      <c r="R48" s="60">
        <v>92</v>
      </c>
      <c r="S48" s="60">
        <v>90</v>
      </c>
      <c r="T48" s="61">
        <v>353</v>
      </c>
      <c r="U48" s="61">
        <v>1109</v>
      </c>
      <c r="V48" s="130"/>
      <c r="X48" s="148"/>
      <c r="Y48" s="179">
        <f>Y47-Y43</f>
        <v>14.153846153846157</v>
      </c>
    </row>
    <row r="49" spans="1:25" ht="15.75">
      <c r="A49" s="80" t="s">
        <v>151</v>
      </c>
      <c r="B49" s="135" t="s">
        <v>241</v>
      </c>
      <c r="C49" s="135" t="s">
        <v>242</v>
      </c>
      <c r="D49" s="60">
        <v>1989</v>
      </c>
      <c r="E49" s="59" t="s">
        <v>15</v>
      </c>
      <c r="F49" s="60">
        <v>94</v>
      </c>
      <c r="G49" s="60">
        <v>92</v>
      </c>
      <c r="H49" s="60">
        <v>94</v>
      </c>
      <c r="I49" s="60">
        <v>91</v>
      </c>
      <c r="J49" s="61">
        <v>371</v>
      </c>
      <c r="K49" s="60">
        <v>94</v>
      </c>
      <c r="L49" s="60">
        <v>96</v>
      </c>
      <c r="M49" s="60">
        <v>95</v>
      </c>
      <c r="N49" s="60">
        <v>93</v>
      </c>
      <c r="O49" s="61">
        <v>378</v>
      </c>
      <c r="P49" s="60">
        <v>93</v>
      </c>
      <c r="Q49" s="60">
        <v>89</v>
      </c>
      <c r="R49" s="60">
        <v>90</v>
      </c>
      <c r="S49" s="60">
        <v>88</v>
      </c>
      <c r="T49" s="61">
        <v>360</v>
      </c>
      <c r="U49" s="61">
        <v>1109</v>
      </c>
      <c r="V49" s="130"/>
      <c r="X49" s="148"/>
      <c r="Y49" s="179">
        <f>Y48-Y43</f>
        <v>12.692307692307695</v>
      </c>
    </row>
    <row r="50" spans="1:25" ht="15.75">
      <c r="A50" s="80" t="s">
        <v>151</v>
      </c>
      <c r="B50" s="135" t="s">
        <v>115</v>
      </c>
      <c r="C50" s="135" t="s">
        <v>116</v>
      </c>
      <c r="D50" s="60">
        <v>1956</v>
      </c>
      <c r="E50" s="59" t="s">
        <v>6</v>
      </c>
      <c r="F50" s="60">
        <v>93</v>
      </c>
      <c r="G50" s="60">
        <v>88</v>
      </c>
      <c r="H50" s="60">
        <v>91</v>
      </c>
      <c r="I50" s="60">
        <v>94</v>
      </c>
      <c r="J50" s="61">
        <v>366</v>
      </c>
      <c r="K50" s="60">
        <v>95</v>
      </c>
      <c r="L50" s="60">
        <v>97</v>
      </c>
      <c r="M50" s="60">
        <v>96</v>
      </c>
      <c r="N50" s="60">
        <v>97</v>
      </c>
      <c r="O50" s="61">
        <v>385</v>
      </c>
      <c r="P50" s="60">
        <v>89</v>
      </c>
      <c r="Q50" s="60">
        <v>92</v>
      </c>
      <c r="R50" s="60">
        <v>85</v>
      </c>
      <c r="S50" s="60">
        <v>90</v>
      </c>
      <c r="T50" s="61">
        <v>356</v>
      </c>
      <c r="U50" s="61">
        <v>1107</v>
      </c>
      <c r="V50" s="130"/>
      <c r="W50" s="82"/>
      <c r="X50" s="148"/>
      <c r="Y50" s="179">
        <f>Y49-Y43</f>
        <v>11.230769230769234</v>
      </c>
    </row>
    <row r="51" spans="1:25" ht="15.75">
      <c r="A51" s="80" t="s">
        <v>151</v>
      </c>
      <c r="B51" s="135" t="s">
        <v>243</v>
      </c>
      <c r="C51" s="135" t="s">
        <v>244</v>
      </c>
      <c r="D51" s="60">
        <v>1975</v>
      </c>
      <c r="E51" s="59" t="s">
        <v>1</v>
      </c>
      <c r="F51" s="60">
        <v>89</v>
      </c>
      <c r="G51" s="60">
        <v>94</v>
      </c>
      <c r="H51" s="60">
        <v>95</v>
      </c>
      <c r="I51" s="60">
        <v>91</v>
      </c>
      <c r="J51" s="61">
        <v>369</v>
      </c>
      <c r="K51" s="60">
        <v>97</v>
      </c>
      <c r="L51" s="60">
        <v>95</v>
      </c>
      <c r="M51" s="60">
        <v>99</v>
      </c>
      <c r="N51" s="60">
        <v>93</v>
      </c>
      <c r="O51" s="61">
        <v>384</v>
      </c>
      <c r="P51" s="60">
        <v>88</v>
      </c>
      <c r="Q51" s="60">
        <v>86</v>
      </c>
      <c r="R51" s="60">
        <v>93</v>
      </c>
      <c r="S51" s="60">
        <v>86</v>
      </c>
      <c r="T51" s="61">
        <v>353</v>
      </c>
      <c r="U51" s="61">
        <v>1106</v>
      </c>
      <c r="V51" s="130"/>
      <c r="X51" s="148"/>
      <c r="Y51" s="179">
        <f>Y50-Y43</f>
        <v>9.769230769230772</v>
      </c>
    </row>
    <row r="52" spans="1:25" ht="15.75">
      <c r="A52" s="60" t="s">
        <v>11</v>
      </c>
      <c r="B52" s="59" t="s">
        <v>245</v>
      </c>
      <c r="C52" s="59" t="s">
        <v>246</v>
      </c>
      <c r="D52" s="60">
        <v>1992</v>
      </c>
      <c r="E52" s="59" t="s">
        <v>6</v>
      </c>
      <c r="F52" s="60">
        <v>92</v>
      </c>
      <c r="G52" s="60">
        <v>91</v>
      </c>
      <c r="H52" s="60">
        <v>93</v>
      </c>
      <c r="I52" s="60">
        <v>91</v>
      </c>
      <c r="J52" s="61">
        <v>367</v>
      </c>
      <c r="K52" s="60">
        <v>94</v>
      </c>
      <c r="L52" s="60">
        <v>99</v>
      </c>
      <c r="M52" s="60">
        <v>93</v>
      </c>
      <c r="N52" s="60">
        <v>94</v>
      </c>
      <c r="O52" s="61">
        <v>380</v>
      </c>
      <c r="P52" s="60">
        <v>89</v>
      </c>
      <c r="Q52" s="60">
        <v>91</v>
      </c>
      <c r="R52" s="60">
        <v>92</v>
      </c>
      <c r="S52" s="60">
        <v>84</v>
      </c>
      <c r="T52" s="61">
        <v>356</v>
      </c>
      <c r="U52" s="61">
        <v>1103</v>
      </c>
      <c r="V52" s="130">
        <f>Y52</f>
        <v>8.30769230769231</v>
      </c>
      <c r="W52" s="82" t="s">
        <v>6</v>
      </c>
      <c r="X52" s="148"/>
      <c r="Y52" s="179">
        <f>Y51-Y43</f>
        <v>8.30769230769231</v>
      </c>
    </row>
    <row r="53" spans="1:25" ht="15.75">
      <c r="A53" s="60" t="s">
        <v>12</v>
      </c>
      <c r="B53" s="59" t="s">
        <v>247</v>
      </c>
      <c r="C53" s="59" t="s">
        <v>248</v>
      </c>
      <c r="D53" s="60">
        <v>1984</v>
      </c>
      <c r="E53" s="59" t="s">
        <v>6</v>
      </c>
      <c r="F53" s="60">
        <v>93</v>
      </c>
      <c r="G53" s="60">
        <v>94</v>
      </c>
      <c r="H53" s="60">
        <v>91</v>
      </c>
      <c r="I53" s="60">
        <v>88</v>
      </c>
      <c r="J53" s="61">
        <v>366</v>
      </c>
      <c r="K53" s="60">
        <v>93</v>
      </c>
      <c r="L53" s="60">
        <v>92</v>
      </c>
      <c r="M53" s="60">
        <v>97</v>
      </c>
      <c r="N53" s="60">
        <v>95</v>
      </c>
      <c r="O53" s="61">
        <v>377</v>
      </c>
      <c r="P53" s="60">
        <v>86</v>
      </c>
      <c r="Q53" s="60">
        <v>92</v>
      </c>
      <c r="R53" s="60">
        <v>90</v>
      </c>
      <c r="S53" s="60">
        <v>84</v>
      </c>
      <c r="T53" s="61">
        <v>352</v>
      </c>
      <c r="U53" s="61">
        <v>1095</v>
      </c>
      <c r="V53" s="130">
        <f>Y53</f>
        <v>6.8461538461538485</v>
      </c>
      <c r="W53" s="130"/>
      <c r="X53" s="148"/>
      <c r="Y53" s="179">
        <f>Y52-Y43</f>
        <v>6.8461538461538485</v>
      </c>
    </row>
    <row r="54" spans="1:25" ht="15.75">
      <c r="A54" s="60" t="s">
        <v>14</v>
      </c>
      <c r="B54" s="59" t="s">
        <v>83</v>
      </c>
      <c r="C54" s="59" t="s">
        <v>110</v>
      </c>
      <c r="D54" s="60">
        <v>1992</v>
      </c>
      <c r="E54" s="59" t="s">
        <v>1</v>
      </c>
      <c r="F54" s="60">
        <v>82</v>
      </c>
      <c r="G54" s="60">
        <v>89</v>
      </c>
      <c r="H54" s="60">
        <v>84</v>
      </c>
      <c r="I54" s="60">
        <v>85</v>
      </c>
      <c r="J54" s="61">
        <v>340</v>
      </c>
      <c r="K54" s="60">
        <v>93</v>
      </c>
      <c r="L54" s="60">
        <v>96</v>
      </c>
      <c r="M54" s="60">
        <v>94</v>
      </c>
      <c r="N54" s="60">
        <v>95</v>
      </c>
      <c r="O54" s="61">
        <v>378</v>
      </c>
      <c r="P54" s="60">
        <v>87</v>
      </c>
      <c r="Q54" s="60">
        <v>92</v>
      </c>
      <c r="R54" s="60">
        <v>88</v>
      </c>
      <c r="S54" s="60">
        <v>94</v>
      </c>
      <c r="T54" s="61">
        <v>361</v>
      </c>
      <c r="U54" s="61">
        <v>1079</v>
      </c>
      <c r="V54" s="130">
        <f>Y54</f>
        <v>5.384615384615387</v>
      </c>
      <c r="W54" s="82" t="s">
        <v>1</v>
      </c>
      <c r="X54" s="148"/>
      <c r="Y54" s="179">
        <f>Y53-Y43</f>
        <v>5.384615384615387</v>
      </c>
    </row>
    <row r="55" spans="1:25" ht="15.75">
      <c r="A55" s="60" t="s">
        <v>16</v>
      </c>
      <c r="B55" s="59" t="s">
        <v>172</v>
      </c>
      <c r="C55" s="59" t="s">
        <v>173</v>
      </c>
      <c r="D55" s="60">
        <v>1949</v>
      </c>
      <c r="E55" s="59" t="s">
        <v>6</v>
      </c>
      <c r="F55" s="60">
        <v>86</v>
      </c>
      <c r="G55" s="60">
        <v>95</v>
      </c>
      <c r="H55" s="60">
        <v>85</v>
      </c>
      <c r="I55" s="60">
        <v>89</v>
      </c>
      <c r="J55" s="61">
        <v>355</v>
      </c>
      <c r="K55" s="60">
        <v>95</v>
      </c>
      <c r="L55" s="60">
        <v>96</v>
      </c>
      <c r="M55" s="60">
        <v>93</v>
      </c>
      <c r="N55" s="60">
        <v>93</v>
      </c>
      <c r="O55" s="61">
        <v>377</v>
      </c>
      <c r="P55" s="60">
        <v>79</v>
      </c>
      <c r="Q55" s="60">
        <v>79</v>
      </c>
      <c r="R55" s="60">
        <v>82</v>
      </c>
      <c r="S55" s="60">
        <v>76</v>
      </c>
      <c r="T55" s="61">
        <v>316</v>
      </c>
      <c r="U55" s="61">
        <v>1048</v>
      </c>
      <c r="V55" s="130">
        <f>Y55</f>
        <v>3.923076923076925</v>
      </c>
      <c r="W55" s="150"/>
      <c r="X55" s="148"/>
      <c r="Y55" s="179">
        <f>Y54-Y43</f>
        <v>3.923076923076925</v>
      </c>
    </row>
    <row r="56" spans="1:25" ht="15.75">
      <c r="A56" s="60" t="s">
        <v>17</v>
      </c>
      <c r="B56" s="59" t="s">
        <v>249</v>
      </c>
      <c r="C56" s="59" t="s">
        <v>250</v>
      </c>
      <c r="D56" s="60">
        <v>1942</v>
      </c>
      <c r="E56" s="59" t="s">
        <v>6</v>
      </c>
      <c r="F56" s="60">
        <v>87</v>
      </c>
      <c r="G56" s="60">
        <v>93</v>
      </c>
      <c r="H56" s="60">
        <v>88</v>
      </c>
      <c r="I56" s="60">
        <v>86</v>
      </c>
      <c r="J56" s="61">
        <v>354</v>
      </c>
      <c r="K56" s="60">
        <v>89</v>
      </c>
      <c r="L56" s="60">
        <v>95</v>
      </c>
      <c r="M56" s="60">
        <v>97</v>
      </c>
      <c r="N56" s="60">
        <v>88</v>
      </c>
      <c r="O56" s="61">
        <v>369</v>
      </c>
      <c r="P56" s="60">
        <v>75</v>
      </c>
      <c r="Q56" s="60">
        <v>80</v>
      </c>
      <c r="R56" s="60">
        <v>77</v>
      </c>
      <c r="S56" s="60">
        <v>86</v>
      </c>
      <c r="T56" s="61">
        <v>318</v>
      </c>
      <c r="U56" s="61">
        <v>1041</v>
      </c>
      <c r="V56" s="130">
        <f>Y56</f>
        <v>2.4615384615384635</v>
      </c>
      <c r="W56" s="150"/>
      <c r="X56" s="148"/>
      <c r="Y56" s="179">
        <f>Y55-Y43</f>
        <v>2.4615384615384635</v>
      </c>
    </row>
    <row r="57" spans="1:25" ht="15.75">
      <c r="A57" s="60" t="s">
        <v>18</v>
      </c>
      <c r="B57" s="59" t="s">
        <v>119</v>
      </c>
      <c r="C57" s="59" t="s">
        <v>120</v>
      </c>
      <c r="D57" s="60">
        <v>1939</v>
      </c>
      <c r="E57" s="59" t="s">
        <v>6</v>
      </c>
      <c r="F57" s="60">
        <v>84</v>
      </c>
      <c r="G57" s="60">
        <v>88</v>
      </c>
      <c r="H57" s="60">
        <v>86</v>
      </c>
      <c r="I57" s="60">
        <v>91</v>
      </c>
      <c r="J57" s="61">
        <v>349</v>
      </c>
      <c r="K57" s="60">
        <v>94</v>
      </c>
      <c r="L57" s="60">
        <v>91</v>
      </c>
      <c r="M57" s="60">
        <v>96</v>
      </c>
      <c r="N57" s="60">
        <v>95</v>
      </c>
      <c r="O57" s="61">
        <v>376</v>
      </c>
      <c r="P57" s="60">
        <v>74</v>
      </c>
      <c r="Q57" s="60">
        <v>78</v>
      </c>
      <c r="R57" s="60">
        <v>75</v>
      </c>
      <c r="S57" s="60">
        <v>83</v>
      </c>
      <c r="T57" s="61">
        <v>310</v>
      </c>
      <c r="U57" s="61">
        <v>1035</v>
      </c>
      <c r="V57" s="130">
        <v>1</v>
      </c>
      <c r="W57" s="150"/>
      <c r="X57" s="148"/>
      <c r="Y57" s="179">
        <f>Y56-Y43</f>
        <v>1.000000000000002</v>
      </c>
    </row>
    <row r="58" spans="1:24" ht="15.75">
      <c r="A58" s="60"/>
      <c r="B58" s="59"/>
      <c r="C58" s="59"/>
      <c r="D58" s="60"/>
      <c r="E58" s="59"/>
      <c r="F58" s="60"/>
      <c r="G58" s="60"/>
      <c r="H58" s="60"/>
      <c r="I58" s="60"/>
      <c r="J58" s="61"/>
      <c r="K58" s="60"/>
      <c r="L58" s="60"/>
      <c r="M58" s="60"/>
      <c r="N58" s="60"/>
      <c r="O58" s="61"/>
      <c r="P58" s="60"/>
      <c r="Q58" s="60"/>
      <c r="R58" s="60"/>
      <c r="S58" s="60"/>
      <c r="T58" s="61"/>
      <c r="U58" s="61"/>
      <c r="W58" s="150"/>
      <c r="X58" s="148"/>
    </row>
    <row r="59" ht="12.75">
      <c r="X59" s="149"/>
    </row>
    <row r="60" spans="1:23" ht="22.5">
      <c r="A60" s="247" t="s">
        <v>133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</row>
    <row r="61" ht="15.75">
      <c r="T61" s="58"/>
    </row>
    <row r="62" spans="1:15" ht="15.75">
      <c r="A62" s="155" t="s">
        <v>135</v>
      </c>
      <c r="O62" s="1" t="s">
        <v>136</v>
      </c>
    </row>
    <row r="63" spans="1:15" ht="15.75">
      <c r="A63" s="155"/>
      <c r="O63" s="1"/>
    </row>
    <row r="64" spans="1:2" ht="18.75">
      <c r="A64" s="76" t="s">
        <v>150</v>
      </c>
      <c r="B64" s="50"/>
    </row>
    <row r="65" ht="15.75">
      <c r="N65" s="50"/>
    </row>
    <row r="66" spans="1:17" ht="15.75">
      <c r="A66" s="97" t="s">
        <v>50</v>
      </c>
      <c r="B66" s="248" t="s">
        <v>51</v>
      </c>
      <c r="C66" s="248"/>
      <c r="D66" s="97"/>
      <c r="E66" s="97" t="s">
        <v>52</v>
      </c>
      <c r="F66" s="158" t="s">
        <v>122</v>
      </c>
      <c r="G66" s="158" t="s">
        <v>123</v>
      </c>
      <c r="H66" s="250" t="s">
        <v>124</v>
      </c>
      <c r="I66" s="250"/>
      <c r="J66" s="250"/>
      <c r="K66" s="250"/>
      <c r="L66" s="250"/>
      <c r="M66" s="250"/>
      <c r="N66" s="160" t="s">
        <v>54</v>
      </c>
      <c r="O66" s="161"/>
      <c r="P66" s="162" t="s">
        <v>61</v>
      </c>
      <c r="Q66" s="163" t="s">
        <v>55</v>
      </c>
    </row>
    <row r="67" spans="1:17" ht="15.75">
      <c r="A67" s="127" t="s">
        <v>0</v>
      </c>
      <c r="B67" s="135" t="s">
        <v>255</v>
      </c>
      <c r="C67" s="135" t="s">
        <v>256</v>
      </c>
      <c r="D67" s="81">
        <v>1998</v>
      </c>
      <c r="E67" s="1" t="s">
        <v>6</v>
      </c>
      <c r="F67" s="99">
        <f>SUM(F68:F70)</f>
        <v>140.3</v>
      </c>
      <c r="G67" s="99">
        <f>F67+G68+G69+G70</f>
        <v>290.5</v>
      </c>
      <c r="H67" s="99">
        <f>G67+H68+H69</f>
        <v>386.20000000000005</v>
      </c>
      <c r="I67" s="99">
        <f>H67+I68</f>
        <v>395.80000000000007</v>
      </c>
      <c r="J67" s="99">
        <f>I67+J68</f>
        <v>404.9000000000001</v>
      </c>
      <c r="K67" s="99">
        <f>J67+K68</f>
        <v>415.7000000000001</v>
      </c>
      <c r="L67" s="99">
        <f>K67+L68</f>
        <v>426.1000000000001</v>
      </c>
      <c r="M67" s="87"/>
      <c r="N67" s="126">
        <f>L67+M68</f>
        <v>434.6000000000001</v>
      </c>
      <c r="P67" s="130">
        <v>20</v>
      </c>
      <c r="Q67" s="81" t="s">
        <v>6</v>
      </c>
    </row>
    <row r="68" spans="1:16" ht="15.75">
      <c r="A68" s="127"/>
      <c r="B68" s="123"/>
      <c r="C68" s="123"/>
      <c r="D68" s="123"/>
      <c r="E68" s="123"/>
      <c r="F68" s="85">
        <v>48.6</v>
      </c>
      <c r="G68" s="85">
        <v>51.6</v>
      </c>
      <c r="H68" s="85">
        <v>51.6</v>
      </c>
      <c r="I68" s="85">
        <v>9.6</v>
      </c>
      <c r="J68" s="85">
        <v>9.1</v>
      </c>
      <c r="K68" s="85">
        <v>10.8</v>
      </c>
      <c r="L68" s="85">
        <v>10.4</v>
      </c>
      <c r="M68" s="85">
        <v>8.5</v>
      </c>
      <c r="N68" s="85"/>
      <c r="P68" s="130"/>
    </row>
    <row r="69" spans="1:16" ht="15.75">
      <c r="A69" s="127"/>
      <c r="B69" s="123"/>
      <c r="C69" s="123"/>
      <c r="D69" s="123"/>
      <c r="E69" s="123"/>
      <c r="F69" s="85">
        <v>46.3</v>
      </c>
      <c r="G69" s="85">
        <v>49</v>
      </c>
      <c r="H69" s="85">
        <v>44.1</v>
      </c>
      <c r="I69" s="85"/>
      <c r="J69" s="85"/>
      <c r="K69" s="85"/>
      <c r="L69" s="85"/>
      <c r="M69" s="85"/>
      <c r="N69" s="85"/>
      <c r="P69" s="130"/>
    </row>
    <row r="70" spans="1:16" ht="15.75">
      <c r="A70" s="127"/>
      <c r="B70" s="123"/>
      <c r="C70" s="123"/>
      <c r="D70" s="125"/>
      <c r="E70" s="125"/>
      <c r="F70" s="85">
        <v>45.4</v>
      </c>
      <c r="G70" s="85">
        <v>49.6</v>
      </c>
      <c r="K70" s="78"/>
      <c r="P70" s="130"/>
    </row>
    <row r="71" spans="1:17" ht="15.75">
      <c r="A71" s="127" t="s">
        <v>2</v>
      </c>
      <c r="B71" s="135" t="s">
        <v>251</v>
      </c>
      <c r="C71" s="135" t="s">
        <v>252</v>
      </c>
      <c r="D71" s="81">
        <v>1999</v>
      </c>
      <c r="E71" s="1" t="s">
        <v>1</v>
      </c>
      <c r="F71" s="99">
        <f>SUM(F72:F74)</f>
        <v>142.2</v>
      </c>
      <c r="G71" s="99">
        <f>F71+G72+G73+G74</f>
        <v>293.1</v>
      </c>
      <c r="H71" s="99">
        <f>G71+H72+H73</f>
        <v>386.40000000000003</v>
      </c>
      <c r="I71" s="99">
        <f>H71+I72</f>
        <v>396.8</v>
      </c>
      <c r="J71" s="99">
        <f>I71+J72</f>
        <v>403.8</v>
      </c>
      <c r="K71" s="99">
        <f>J71+K72</f>
        <v>414.1</v>
      </c>
      <c r="L71" s="99">
        <f>K71+L72</f>
        <v>423.5</v>
      </c>
      <c r="M71" s="99"/>
      <c r="N71" s="126">
        <f>L71+M72</f>
        <v>430.7</v>
      </c>
      <c r="P71" s="130">
        <f>Y103</f>
        <v>18.642857142857142</v>
      </c>
      <c r="Q71" s="81" t="s">
        <v>1</v>
      </c>
    </row>
    <row r="72" spans="1:16" ht="15.75">
      <c r="A72" s="127"/>
      <c r="B72" s="123"/>
      <c r="C72" s="123"/>
      <c r="D72" s="123"/>
      <c r="E72" s="123"/>
      <c r="F72" s="85">
        <v>47.6</v>
      </c>
      <c r="G72" s="85">
        <v>49.8</v>
      </c>
      <c r="H72">
        <v>47.7</v>
      </c>
      <c r="I72" s="85">
        <v>10.4</v>
      </c>
      <c r="J72" s="85">
        <v>7</v>
      </c>
      <c r="K72" s="85">
        <v>10.3</v>
      </c>
      <c r="L72" s="85">
        <v>9.4</v>
      </c>
      <c r="M72" s="85">
        <v>7.2</v>
      </c>
      <c r="N72" s="119"/>
      <c r="P72" s="130"/>
    </row>
    <row r="73" spans="1:16" ht="15.75">
      <c r="A73" s="127"/>
      <c r="B73" s="123"/>
      <c r="C73" s="123"/>
      <c r="D73" s="123"/>
      <c r="E73" s="123"/>
      <c r="F73" s="85">
        <v>47.5</v>
      </c>
      <c r="G73" s="85">
        <v>50</v>
      </c>
      <c r="H73" s="85">
        <v>45.6</v>
      </c>
      <c r="I73" s="85"/>
      <c r="J73" s="85"/>
      <c r="K73" s="85"/>
      <c r="L73" s="85"/>
      <c r="M73" s="85"/>
      <c r="N73" s="119"/>
      <c r="P73" s="130"/>
    </row>
    <row r="74" spans="1:16" ht="15.75">
      <c r="A74" s="127"/>
      <c r="B74" s="123"/>
      <c r="C74" s="123"/>
      <c r="D74" s="125"/>
      <c r="E74" s="125"/>
      <c r="F74" s="85">
        <v>47.1</v>
      </c>
      <c r="G74" s="85">
        <v>51.1</v>
      </c>
      <c r="K74" s="78"/>
      <c r="N74" s="119"/>
      <c r="P74" s="130"/>
    </row>
    <row r="75" spans="1:17" ht="15.75">
      <c r="A75" s="127" t="s">
        <v>3</v>
      </c>
      <c r="B75" s="135" t="s">
        <v>174</v>
      </c>
      <c r="C75" s="135" t="s">
        <v>261</v>
      </c>
      <c r="D75" s="81">
        <v>2001</v>
      </c>
      <c r="E75" s="1" t="s">
        <v>6</v>
      </c>
      <c r="F75" s="99">
        <f>SUM(F76:F78)</f>
        <v>137.3</v>
      </c>
      <c r="G75" s="99">
        <f>F75+G76+G77+G78</f>
        <v>288.3</v>
      </c>
      <c r="H75" s="99">
        <f>G75+H76+H77</f>
        <v>380.6</v>
      </c>
      <c r="I75" s="99">
        <f>H75+I76</f>
        <v>390.3</v>
      </c>
      <c r="J75" s="99">
        <f>I75+J76</f>
        <v>399.3</v>
      </c>
      <c r="K75" s="99">
        <f>J75+K76</f>
        <v>410</v>
      </c>
      <c r="L75" s="99"/>
      <c r="M75" s="99"/>
      <c r="N75" s="126">
        <f>K75+L76</f>
        <v>420.5</v>
      </c>
      <c r="P75" s="130">
        <f>Y104</f>
        <v>17.285714285714285</v>
      </c>
      <c r="Q75" s="81"/>
    </row>
    <row r="76" spans="1:16" ht="15.75">
      <c r="A76" s="120"/>
      <c r="B76" s="123"/>
      <c r="C76" s="123"/>
      <c r="D76" s="123"/>
      <c r="E76" s="123"/>
      <c r="F76" s="85">
        <v>45.9</v>
      </c>
      <c r="G76" s="85">
        <v>50.9</v>
      </c>
      <c r="H76" s="85">
        <v>47.2</v>
      </c>
      <c r="I76" s="85">
        <v>9.7</v>
      </c>
      <c r="J76" s="85">
        <v>9</v>
      </c>
      <c r="K76" s="85">
        <v>10.7</v>
      </c>
      <c r="L76" s="85">
        <v>10.5</v>
      </c>
      <c r="M76" s="124"/>
      <c r="N76" s="119"/>
      <c r="P76" s="130"/>
    </row>
    <row r="77" spans="1:16" ht="15.75">
      <c r="A77" s="120"/>
      <c r="B77" s="123"/>
      <c r="C77" s="123"/>
      <c r="D77" s="123"/>
      <c r="E77" s="123"/>
      <c r="F77" s="85">
        <v>44.6</v>
      </c>
      <c r="G77" s="85">
        <v>51.2</v>
      </c>
      <c r="H77" s="85">
        <v>45.1</v>
      </c>
      <c r="I77" s="85"/>
      <c r="J77" s="85"/>
      <c r="K77" s="85"/>
      <c r="L77" s="85"/>
      <c r="M77" s="124"/>
      <c r="N77" s="119"/>
      <c r="P77" s="130"/>
    </row>
    <row r="78" spans="1:16" ht="15.75">
      <c r="A78" s="120"/>
      <c r="B78" s="125"/>
      <c r="C78" s="125"/>
      <c r="D78" s="125"/>
      <c r="E78" s="125"/>
      <c r="F78" s="85">
        <v>46.8</v>
      </c>
      <c r="G78" s="85">
        <v>48.9</v>
      </c>
      <c r="K78" s="78"/>
      <c r="M78" s="124"/>
      <c r="N78" s="119"/>
      <c r="P78" s="130"/>
    </row>
    <row r="79" spans="1:17" ht="15.75">
      <c r="A79" s="120">
        <v>4</v>
      </c>
      <c r="B79" s="1" t="s">
        <v>257</v>
      </c>
      <c r="C79" s="1" t="s">
        <v>258</v>
      </c>
      <c r="D79" s="81">
        <v>1997</v>
      </c>
      <c r="E79" s="1" t="s">
        <v>1</v>
      </c>
      <c r="F79" s="99">
        <f>SUM(F80:F82)</f>
        <v>143.6</v>
      </c>
      <c r="G79" s="99">
        <f>F79+G80+G81+G82</f>
        <v>294.2</v>
      </c>
      <c r="H79" s="99">
        <f>G79+H80+H81+H82</f>
        <v>382.49999999999994</v>
      </c>
      <c r="I79" s="99">
        <f>H79+I80+I81+I82</f>
        <v>391.3999999999999</v>
      </c>
      <c r="J79" s="99">
        <f>I79+J80+J81+J82</f>
        <v>400.19999999999993</v>
      </c>
      <c r="K79" s="99"/>
      <c r="L79" s="99"/>
      <c r="M79" s="99"/>
      <c r="N79" s="122">
        <f>J79+K80</f>
        <v>408.79999999999995</v>
      </c>
      <c r="P79" s="130">
        <f>Y105</f>
        <v>15.928571428571427</v>
      </c>
      <c r="Q79" s="81"/>
    </row>
    <row r="80" spans="1:17" ht="15.75">
      <c r="A80" s="120"/>
      <c r="B80" s="125"/>
      <c r="C80" s="125"/>
      <c r="D80" s="123"/>
      <c r="E80" s="123"/>
      <c r="F80" s="85">
        <v>47.9</v>
      </c>
      <c r="G80" s="85">
        <v>48.8</v>
      </c>
      <c r="H80">
        <v>40.9</v>
      </c>
      <c r="I80" s="85">
        <v>8.9</v>
      </c>
      <c r="J80" s="85">
        <v>8.8</v>
      </c>
      <c r="K80" s="85">
        <v>8.6</v>
      </c>
      <c r="L80" s="85"/>
      <c r="M80" s="85"/>
      <c r="N80" s="119"/>
      <c r="P80" s="130"/>
      <c r="Q80" s="81"/>
    </row>
    <row r="81" spans="1:17" ht="15.75">
      <c r="A81" s="120"/>
      <c r="B81" s="125"/>
      <c r="C81" s="125"/>
      <c r="D81" s="123"/>
      <c r="E81" s="123"/>
      <c r="F81" s="85">
        <v>47.8</v>
      </c>
      <c r="G81" s="85">
        <v>50.7</v>
      </c>
      <c r="H81" s="85">
        <v>47.4</v>
      </c>
      <c r="I81" s="85"/>
      <c r="J81" s="85"/>
      <c r="K81" s="85"/>
      <c r="L81" s="85"/>
      <c r="M81" s="85"/>
      <c r="N81" s="119"/>
      <c r="P81" s="130"/>
      <c r="Q81" s="81"/>
    </row>
    <row r="82" spans="1:17" ht="15.75">
      <c r="A82" s="120"/>
      <c r="B82" s="125"/>
      <c r="C82" s="125"/>
      <c r="D82" s="125"/>
      <c r="E82" s="125"/>
      <c r="F82" s="85">
        <v>47.9</v>
      </c>
      <c r="G82" s="85">
        <v>51.1</v>
      </c>
      <c r="K82" s="78"/>
      <c r="N82" s="119"/>
      <c r="P82" s="130"/>
      <c r="Q82" s="81"/>
    </row>
    <row r="83" spans="1:17" ht="15.75">
      <c r="A83" s="120">
        <v>5</v>
      </c>
      <c r="B83" s="1" t="s">
        <v>253</v>
      </c>
      <c r="C83" s="1" t="s">
        <v>254</v>
      </c>
      <c r="D83" s="81">
        <v>1997</v>
      </c>
      <c r="E83" s="1" t="s">
        <v>15</v>
      </c>
      <c r="F83" s="99">
        <f>SUM(F84:F86)</f>
        <v>140.6</v>
      </c>
      <c r="G83" s="99">
        <f>F83+G84+G85+G86</f>
        <v>284.5</v>
      </c>
      <c r="H83" s="99">
        <f>G83+H84+H85+H86</f>
        <v>374.1</v>
      </c>
      <c r="I83" s="99">
        <f>H83+I84+I85+I86</f>
        <v>383</v>
      </c>
      <c r="J83" s="99"/>
      <c r="K83" s="99"/>
      <c r="L83" s="99"/>
      <c r="M83" s="121"/>
      <c r="N83" s="122">
        <f>I83+J84</f>
        <v>393.3</v>
      </c>
      <c r="P83" s="130">
        <f>Y106</f>
        <v>14.57142857142857</v>
      </c>
      <c r="Q83" s="81" t="s">
        <v>15</v>
      </c>
    </row>
    <row r="84" spans="1:17" ht="15.75">
      <c r="A84" s="120"/>
      <c r="B84" s="125"/>
      <c r="C84" s="125"/>
      <c r="D84" s="123"/>
      <c r="E84" s="123"/>
      <c r="F84" s="85">
        <v>47.6</v>
      </c>
      <c r="G84" s="85">
        <v>46.9</v>
      </c>
      <c r="H84">
        <v>44.3</v>
      </c>
      <c r="I84" s="85">
        <v>8.9</v>
      </c>
      <c r="J84" s="85">
        <v>10.3</v>
      </c>
      <c r="K84" s="85"/>
      <c r="L84" s="85"/>
      <c r="M84" s="124"/>
      <c r="N84" s="119"/>
      <c r="P84" s="130"/>
      <c r="Q84" s="81"/>
    </row>
    <row r="85" spans="1:17" ht="15.75">
      <c r="A85" s="120"/>
      <c r="B85" s="125"/>
      <c r="C85" s="125"/>
      <c r="D85" s="123"/>
      <c r="E85" s="123"/>
      <c r="F85" s="85">
        <v>46.1</v>
      </c>
      <c r="G85" s="85">
        <v>47.7</v>
      </c>
      <c r="H85" s="85">
        <v>45.3</v>
      </c>
      <c r="I85" s="85"/>
      <c r="J85" s="85"/>
      <c r="K85" s="85"/>
      <c r="L85" s="85"/>
      <c r="M85" s="124"/>
      <c r="N85" s="119"/>
      <c r="P85" s="130"/>
      <c r="Q85" s="81"/>
    </row>
    <row r="86" spans="1:17" ht="15.75">
      <c r="A86" s="120"/>
      <c r="B86" s="125"/>
      <c r="C86" s="125"/>
      <c r="D86" s="125"/>
      <c r="E86" s="125"/>
      <c r="F86" s="85">
        <v>46.9</v>
      </c>
      <c r="G86" s="85">
        <v>49.3</v>
      </c>
      <c r="K86" s="78"/>
      <c r="M86" s="124"/>
      <c r="N86" s="119"/>
      <c r="P86" s="130"/>
      <c r="Q86" s="81"/>
    </row>
    <row r="87" spans="1:17" ht="15.75">
      <c r="A87" s="120">
        <v>6</v>
      </c>
      <c r="B87" s="1" t="s">
        <v>263</v>
      </c>
      <c r="C87" s="1" t="s">
        <v>264</v>
      </c>
      <c r="D87" s="64">
        <v>1996</v>
      </c>
      <c r="E87" s="63" t="s">
        <v>6</v>
      </c>
      <c r="F87" s="99">
        <f>SUM(F88:F90)</f>
        <v>133.2</v>
      </c>
      <c r="G87" s="99">
        <f>F87+G88+G89+G90</f>
        <v>283.2</v>
      </c>
      <c r="H87" s="99">
        <f>G87+H88+H89+H90</f>
        <v>370.4</v>
      </c>
      <c r="I87" s="99"/>
      <c r="J87" s="121"/>
      <c r="K87" s="121"/>
      <c r="L87" s="121"/>
      <c r="M87" s="121"/>
      <c r="N87" s="122">
        <f>H87+I88</f>
        <v>378.29999999999995</v>
      </c>
      <c r="P87" s="130">
        <f>Y107</f>
        <v>13.214285714285712</v>
      </c>
      <c r="Q87" s="81" t="s">
        <v>6</v>
      </c>
    </row>
    <row r="88" spans="1:17" ht="15.75">
      <c r="A88" s="120"/>
      <c r="B88" s="125"/>
      <c r="C88" s="125"/>
      <c r="D88" s="123"/>
      <c r="E88" s="123"/>
      <c r="F88" s="85">
        <v>39.2</v>
      </c>
      <c r="G88" s="85">
        <v>48.8</v>
      </c>
      <c r="H88">
        <v>43.4</v>
      </c>
      <c r="I88" s="85">
        <v>7.9</v>
      </c>
      <c r="J88" s="124"/>
      <c r="K88" s="124"/>
      <c r="L88" s="124"/>
      <c r="M88" s="124"/>
      <c r="N88" s="119"/>
      <c r="P88" s="130"/>
      <c r="Q88" s="81"/>
    </row>
    <row r="89" spans="1:16" ht="15.75">
      <c r="A89" s="120"/>
      <c r="B89" s="125"/>
      <c r="C89" s="125"/>
      <c r="D89" s="123"/>
      <c r="E89" s="123"/>
      <c r="F89" s="85">
        <v>47.5</v>
      </c>
      <c r="G89" s="85">
        <v>50.8</v>
      </c>
      <c r="H89" s="85">
        <v>43.8</v>
      </c>
      <c r="I89" s="85"/>
      <c r="J89" s="124"/>
      <c r="K89" s="124"/>
      <c r="L89" s="124"/>
      <c r="M89" s="124"/>
      <c r="N89" s="119"/>
      <c r="P89" s="130"/>
    </row>
    <row r="90" spans="1:16" ht="15.75">
      <c r="A90" s="120"/>
      <c r="B90" s="125"/>
      <c r="C90" s="125"/>
      <c r="D90" s="125"/>
      <c r="E90" s="125"/>
      <c r="F90" s="85">
        <v>46.5</v>
      </c>
      <c r="G90" s="85">
        <v>50.4</v>
      </c>
      <c r="J90" s="124"/>
      <c r="K90" s="124"/>
      <c r="L90" s="124"/>
      <c r="M90" s="124"/>
      <c r="N90" s="119"/>
      <c r="P90" s="130"/>
    </row>
    <row r="91" spans="1:16" ht="15.75">
      <c r="A91" s="120">
        <v>7</v>
      </c>
      <c r="B91" s="1" t="s">
        <v>182</v>
      </c>
      <c r="C91" s="1" t="s">
        <v>262</v>
      </c>
      <c r="D91" s="81">
        <v>1998</v>
      </c>
      <c r="E91" s="1" t="s">
        <v>1</v>
      </c>
      <c r="F91" s="99">
        <f>SUM(F92:F94)</f>
        <v>123.89999999999999</v>
      </c>
      <c r="G91" s="99">
        <f>F91+G92+G93+G94</f>
        <v>273.3</v>
      </c>
      <c r="H91" s="99"/>
      <c r="I91" s="121"/>
      <c r="J91" s="119"/>
      <c r="K91" s="119"/>
      <c r="L91" s="119"/>
      <c r="M91" s="119"/>
      <c r="N91" s="122">
        <f>G91+H92+H93</f>
        <v>362.3</v>
      </c>
      <c r="P91" s="130">
        <f>Y108</f>
        <v>11.857142857142854</v>
      </c>
    </row>
    <row r="92" spans="1:16" ht="15.75">
      <c r="A92" s="119"/>
      <c r="B92" s="1"/>
      <c r="C92" s="1"/>
      <c r="D92" s="60"/>
      <c r="E92" s="125"/>
      <c r="F92" s="85">
        <v>40</v>
      </c>
      <c r="G92" s="85">
        <v>51.5</v>
      </c>
      <c r="H92">
        <v>45.1</v>
      </c>
      <c r="I92" s="124"/>
      <c r="J92" s="119"/>
      <c r="K92" s="119"/>
      <c r="L92" s="119"/>
      <c r="M92" s="119"/>
      <c r="N92" s="119"/>
      <c r="P92" s="130"/>
    </row>
    <row r="93" spans="1:16" ht="15.75">
      <c r="A93" s="119"/>
      <c r="B93" s="1"/>
      <c r="C93" s="1"/>
      <c r="D93" s="60"/>
      <c r="E93" s="125"/>
      <c r="F93" s="85">
        <v>42.1</v>
      </c>
      <c r="G93" s="85">
        <v>47.8</v>
      </c>
      <c r="H93" s="85">
        <v>43.9</v>
      </c>
      <c r="I93" s="124"/>
      <c r="J93" s="119"/>
      <c r="K93" s="119"/>
      <c r="L93" s="119"/>
      <c r="M93" s="119"/>
      <c r="N93" s="119"/>
      <c r="P93" s="130"/>
    </row>
    <row r="94" spans="1:16" ht="15.75">
      <c r="A94" s="119"/>
      <c r="B94" s="1"/>
      <c r="C94" s="1"/>
      <c r="D94" s="60"/>
      <c r="E94" s="125"/>
      <c r="F94" s="85">
        <v>41.8</v>
      </c>
      <c r="G94" s="85">
        <v>50.1</v>
      </c>
      <c r="I94" s="124"/>
      <c r="J94" s="119"/>
      <c r="K94" s="119"/>
      <c r="L94" s="119"/>
      <c r="M94" s="119"/>
      <c r="N94" s="119"/>
      <c r="P94" s="130"/>
    </row>
    <row r="95" spans="1:17" ht="15.75">
      <c r="A95" s="120">
        <v>8</v>
      </c>
      <c r="B95" s="1" t="s">
        <v>259</v>
      </c>
      <c r="C95" s="1" t="s">
        <v>260</v>
      </c>
      <c r="D95" s="81">
        <v>1997</v>
      </c>
      <c r="E95" s="1" t="s">
        <v>1</v>
      </c>
      <c r="F95" s="99">
        <f>SUM(F96:F98)</f>
        <v>132.4</v>
      </c>
      <c r="G95" s="99">
        <f>F95+G96+G97+G98</f>
        <v>272.5</v>
      </c>
      <c r="H95" s="99"/>
      <c r="I95" s="121"/>
      <c r="J95" s="119"/>
      <c r="K95" s="119"/>
      <c r="L95" s="119"/>
      <c r="M95" s="119"/>
      <c r="N95" s="122">
        <f>G95+H96+H97</f>
        <v>354</v>
      </c>
      <c r="P95" s="130">
        <f>Y109</f>
        <v>10.499999999999996</v>
      </c>
      <c r="Q95" s="81" t="s">
        <v>1</v>
      </c>
    </row>
    <row r="96" spans="1:16" ht="15.75">
      <c r="A96" s="120"/>
      <c r="B96" s="78"/>
      <c r="C96" s="78"/>
      <c r="D96" s="52"/>
      <c r="E96" s="51"/>
      <c r="F96" s="206">
        <v>41.9</v>
      </c>
      <c r="G96" s="206">
        <v>44.2</v>
      </c>
      <c r="H96" s="206">
        <v>37.2</v>
      </c>
      <c r="I96" s="124"/>
      <c r="J96" s="119"/>
      <c r="K96" s="119"/>
      <c r="L96" s="119"/>
      <c r="M96" s="119"/>
      <c r="N96" s="122"/>
      <c r="P96" s="130"/>
    </row>
    <row r="97" spans="1:16" ht="15.75">
      <c r="A97" s="120"/>
      <c r="B97" s="78"/>
      <c r="C97" s="78"/>
      <c r="D97" s="52"/>
      <c r="E97" s="51"/>
      <c r="F97" s="206">
        <v>46.6</v>
      </c>
      <c r="G97" s="206">
        <v>48.1</v>
      </c>
      <c r="H97" s="206">
        <v>44.3</v>
      </c>
      <c r="I97" s="124"/>
      <c r="J97" s="119"/>
      <c r="K97" s="119"/>
      <c r="L97" s="119"/>
      <c r="M97" s="119"/>
      <c r="N97" s="122"/>
      <c r="P97" s="130"/>
    </row>
    <row r="98" spans="1:16" ht="15.75">
      <c r="A98" s="120"/>
      <c r="B98" s="78"/>
      <c r="C98" s="78"/>
      <c r="D98" s="52"/>
      <c r="E98" s="51"/>
      <c r="F98" s="206">
        <v>43.9</v>
      </c>
      <c r="G98" s="206">
        <v>47.8</v>
      </c>
      <c r="H98" s="206"/>
      <c r="I98" s="124"/>
      <c r="J98" s="119"/>
      <c r="K98" s="119"/>
      <c r="L98" s="119"/>
      <c r="M98" s="119"/>
      <c r="N98" s="122"/>
      <c r="P98" s="130"/>
    </row>
    <row r="99" spans="1:24" ht="18.75">
      <c r="A99" s="76" t="s">
        <v>71</v>
      </c>
      <c r="X99" s="149"/>
    </row>
    <row r="100" spans="2:24" ht="15.75">
      <c r="B100" s="58"/>
      <c r="X100" s="149"/>
    </row>
    <row r="101" spans="1:25" ht="15.75">
      <c r="A101" s="97" t="s">
        <v>50</v>
      </c>
      <c r="B101" s="248" t="s">
        <v>51</v>
      </c>
      <c r="C101" s="248"/>
      <c r="D101" s="97"/>
      <c r="E101" s="97" t="s">
        <v>52</v>
      </c>
      <c r="F101" s="248" t="s">
        <v>65</v>
      </c>
      <c r="G101" s="248"/>
      <c r="H101" s="248"/>
      <c r="I101" s="248"/>
      <c r="J101" s="248"/>
      <c r="K101" s="248" t="s">
        <v>66</v>
      </c>
      <c r="L101" s="248"/>
      <c r="M101" s="248"/>
      <c r="N101" s="248"/>
      <c r="O101" s="248"/>
      <c r="P101" s="248" t="s">
        <v>67</v>
      </c>
      <c r="Q101" s="248"/>
      <c r="R101" s="248"/>
      <c r="S101" s="248"/>
      <c r="T101" s="248"/>
      <c r="U101" s="97" t="s">
        <v>54</v>
      </c>
      <c r="V101" s="133" t="s">
        <v>61</v>
      </c>
      <c r="W101" s="97" t="s">
        <v>55</v>
      </c>
      <c r="X101" s="149"/>
      <c r="Y101">
        <f>19/14</f>
        <v>1.3571428571428572</v>
      </c>
    </row>
    <row r="102" spans="1:25" ht="15.75">
      <c r="A102" s="80" t="s">
        <v>151</v>
      </c>
      <c r="B102" s="62" t="s">
        <v>251</v>
      </c>
      <c r="C102" s="62" t="s">
        <v>252</v>
      </c>
      <c r="D102" s="64">
        <v>1999</v>
      </c>
      <c r="E102" s="63" t="s">
        <v>1</v>
      </c>
      <c r="F102" s="64">
        <v>94</v>
      </c>
      <c r="G102" s="64">
        <v>94</v>
      </c>
      <c r="H102" s="64">
        <v>92</v>
      </c>
      <c r="I102" s="64">
        <v>95</v>
      </c>
      <c r="J102" s="65">
        <v>375</v>
      </c>
      <c r="K102" s="64">
        <v>98</v>
      </c>
      <c r="L102" s="64">
        <v>95</v>
      </c>
      <c r="M102" s="64">
        <v>93</v>
      </c>
      <c r="N102" s="64">
        <v>95</v>
      </c>
      <c r="O102" s="65">
        <v>381</v>
      </c>
      <c r="P102" s="64">
        <v>80</v>
      </c>
      <c r="Q102" s="64">
        <v>89</v>
      </c>
      <c r="R102" s="64">
        <v>89</v>
      </c>
      <c r="S102" s="64">
        <v>81</v>
      </c>
      <c r="T102" s="65">
        <v>339</v>
      </c>
      <c r="U102" s="65">
        <v>1095</v>
      </c>
      <c r="V102" s="130"/>
      <c r="W102" s="152"/>
      <c r="X102" s="148"/>
      <c r="Y102" s="179">
        <v>20</v>
      </c>
    </row>
    <row r="103" spans="1:25" ht="15.75">
      <c r="A103" s="80" t="s">
        <v>151</v>
      </c>
      <c r="B103" s="62" t="s">
        <v>253</v>
      </c>
      <c r="C103" s="62" t="s">
        <v>254</v>
      </c>
      <c r="D103" s="64">
        <v>1997</v>
      </c>
      <c r="E103" s="63" t="s">
        <v>15</v>
      </c>
      <c r="F103" s="64">
        <v>87</v>
      </c>
      <c r="G103" s="64">
        <v>91</v>
      </c>
      <c r="H103" s="64">
        <v>89</v>
      </c>
      <c r="I103" s="64">
        <v>90</v>
      </c>
      <c r="J103" s="65">
        <v>357</v>
      </c>
      <c r="K103" s="64">
        <v>96</v>
      </c>
      <c r="L103" s="64">
        <v>95</v>
      </c>
      <c r="M103" s="64">
        <v>97</v>
      </c>
      <c r="N103" s="64">
        <v>94</v>
      </c>
      <c r="O103" s="65">
        <v>382</v>
      </c>
      <c r="P103" s="64">
        <v>88</v>
      </c>
      <c r="Q103" s="64">
        <v>88</v>
      </c>
      <c r="R103" s="64">
        <v>85</v>
      </c>
      <c r="S103" s="64">
        <v>89</v>
      </c>
      <c r="T103" s="65">
        <v>350</v>
      </c>
      <c r="U103" s="65">
        <v>1089</v>
      </c>
      <c r="V103" s="130"/>
      <c r="W103" s="152"/>
      <c r="X103" s="148"/>
      <c r="Y103" s="179">
        <f>Y102-Y101</f>
        <v>18.642857142857142</v>
      </c>
    </row>
    <row r="104" spans="1:25" ht="15.75">
      <c r="A104" s="80" t="s">
        <v>151</v>
      </c>
      <c r="B104" s="62" t="s">
        <v>255</v>
      </c>
      <c r="C104" s="62" t="s">
        <v>256</v>
      </c>
      <c r="D104" s="64">
        <v>1998</v>
      </c>
      <c r="E104" s="63" t="s">
        <v>6</v>
      </c>
      <c r="F104" s="64">
        <v>87</v>
      </c>
      <c r="G104" s="64">
        <v>90</v>
      </c>
      <c r="H104" s="64">
        <v>95</v>
      </c>
      <c r="I104" s="64">
        <v>98</v>
      </c>
      <c r="J104" s="65">
        <v>370</v>
      </c>
      <c r="K104" s="64">
        <v>90</v>
      </c>
      <c r="L104" s="64">
        <v>91</v>
      </c>
      <c r="M104" s="64">
        <v>89</v>
      </c>
      <c r="N104" s="64">
        <v>97</v>
      </c>
      <c r="O104" s="65">
        <v>367</v>
      </c>
      <c r="P104" s="64">
        <v>83</v>
      </c>
      <c r="Q104" s="64">
        <v>89</v>
      </c>
      <c r="R104" s="64">
        <v>89</v>
      </c>
      <c r="S104" s="64">
        <v>89</v>
      </c>
      <c r="T104" s="65">
        <v>350</v>
      </c>
      <c r="U104" s="65">
        <v>1087</v>
      </c>
      <c r="V104" s="130"/>
      <c r="W104" s="152"/>
      <c r="X104" s="148"/>
      <c r="Y104" s="179">
        <f>Y103-Y101</f>
        <v>17.285714285714285</v>
      </c>
    </row>
    <row r="105" spans="1:25" ht="15.75">
      <c r="A105" s="80" t="s">
        <v>151</v>
      </c>
      <c r="B105" s="62" t="s">
        <v>257</v>
      </c>
      <c r="C105" s="62" t="s">
        <v>258</v>
      </c>
      <c r="D105" s="64">
        <v>1997</v>
      </c>
      <c r="E105" s="63" t="s">
        <v>1</v>
      </c>
      <c r="F105" s="64">
        <v>90</v>
      </c>
      <c r="G105" s="64">
        <v>90</v>
      </c>
      <c r="H105" s="64">
        <v>95</v>
      </c>
      <c r="I105" s="64">
        <v>95</v>
      </c>
      <c r="J105" s="65">
        <v>370</v>
      </c>
      <c r="K105" s="64">
        <v>94</v>
      </c>
      <c r="L105" s="64">
        <v>94</v>
      </c>
      <c r="M105" s="64">
        <v>95</v>
      </c>
      <c r="N105" s="64">
        <v>96</v>
      </c>
      <c r="O105" s="65">
        <v>379</v>
      </c>
      <c r="P105" s="64">
        <v>87</v>
      </c>
      <c r="Q105" s="64">
        <v>83</v>
      </c>
      <c r="R105" s="64">
        <v>80</v>
      </c>
      <c r="S105" s="64">
        <v>82</v>
      </c>
      <c r="T105" s="65">
        <v>332</v>
      </c>
      <c r="U105" s="65">
        <v>1081</v>
      </c>
      <c r="V105" s="130"/>
      <c r="W105" s="152"/>
      <c r="X105" s="148"/>
      <c r="Y105" s="179">
        <f>Y104-Y101</f>
        <v>15.928571428571427</v>
      </c>
    </row>
    <row r="106" spans="1:25" ht="15.75">
      <c r="A106" s="80" t="s">
        <v>151</v>
      </c>
      <c r="B106" s="62" t="s">
        <v>259</v>
      </c>
      <c r="C106" s="62" t="s">
        <v>260</v>
      </c>
      <c r="D106" s="64">
        <v>1997</v>
      </c>
      <c r="E106" s="63" t="s">
        <v>1</v>
      </c>
      <c r="F106" s="64">
        <v>90</v>
      </c>
      <c r="G106" s="64">
        <v>92</v>
      </c>
      <c r="H106" s="64">
        <v>89</v>
      </c>
      <c r="I106" s="64">
        <v>85</v>
      </c>
      <c r="J106" s="65">
        <v>356</v>
      </c>
      <c r="K106" s="64">
        <v>95</v>
      </c>
      <c r="L106" s="64">
        <v>91</v>
      </c>
      <c r="M106" s="64">
        <v>97</v>
      </c>
      <c r="N106" s="64">
        <v>97</v>
      </c>
      <c r="O106" s="65">
        <v>380</v>
      </c>
      <c r="P106" s="64">
        <v>79</v>
      </c>
      <c r="Q106" s="64">
        <v>88</v>
      </c>
      <c r="R106" s="64">
        <v>85</v>
      </c>
      <c r="S106" s="64">
        <v>91</v>
      </c>
      <c r="T106" s="65">
        <v>343</v>
      </c>
      <c r="U106" s="65">
        <v>1079</v>
      </c>
      <c r="V106" s="130"/>
      <c r="W106" s="152"/>
      <c r="X106" s="148"/>
      <c r="Y106" s="179">
        <f>Y105-Y101</f>
        <v>14.57142857142857</v>
      </c>
    </row>
    <row r="107" spans="1:25" ht="15.75">
      <c r="A107" s="80" t="s">
        <v>151</v>
      </c>
      <c r="B107" s="62" t="s">
        <v>174</v>
      </c>
      <c r="C107" s="62" t="s">
        <v>261</v>
      </c>
      <c r="D107" s="64">
        <v>2001</v>
      </c>
      <c r="E107" s="63" t="s">
        <v>6</v>
      </c>
      <c r="F107" s="64">
        <v>94</v>
      </c>
      <c r="G107" s="64">
        <v>90</v>
      </c>
      <c r="H107" s="64">
        <v>93</v>
      </c>
      <c r="I107" s="64">
        <v>88</v>
      </c>
      <c r="J107" s="65">
        <v>365</v>
      </c>
      <c r="K107" s="64">
        <v>95</v>
      </c>
      <c r="L107" s="64">
        <v>92</v>
      </c>
      <c r="M107" s="64">
        <v>94</v>
      </c>
      <c r="N107" s="64">
        <v>93</v>
      </c>
      <c r="O107" s="65">
        <v>374</v>
      </c>
      <c r="P107" s="64">
        <v>82</v>
      </c>
      <c r="Q107" s="64">
        <v>86</v>
      </c>
      <c r="R107" s="64">
        <v>82</v>
      </c>
      <c r="S107" s="64">
        <v>88</v>
      </c>
      <c r="T107" s="65">
        <v>338</v>
      </c>
      <c r="U107" s="65">
        <v>1077</v>
      </c>
      <c r="V107" s="130"/>
      <c r="W107" s="152"/>
      <c r="Y107" s="179">
        <f>Y106-Y101</f>
        <v>13.214285714285712</v>
      </c>
    </row>
    <row r="108" spans="1:25" ht="15.75">
      <c r="A108" s="80" t="s">
        <v>151</v>
      </c>
      <c r="B108" s="62" t="s">
        <v>182</v>
      </c>
      <c r="C108" s="62" t="s">
        <v>262</v>
      </c>
      <c r="D108" s="64">
        <v>1998</v>
      </c>
      <c r="E108" s="63" t="s">
        <v>1</v>
      </c>
      <c r="F108" s="64">
        <v>94</v>
      </c>
      <c r="G108" s="64">
        <v>82</v>
      </c>
      <c r="H108" s="64">
        <v>82</v>
      </c>
      <c r="I108" s="64">
        <v>93</v>
      </c>
      <c r="J108" s="65">
        <v>351</v>
      </c>
      <c r="K108" s="64">
        <v>95</v>
      </c>
      <c r="L108" s="64">
        <v>96</v>
      </c>
      <c r="M108" s="64">
        <v>96</v>
      </c>
      <c r="N108" s="64">
        <v>96</v>
      </c>
      <c r="O108" s="65">
        <v>383</v>
      </c>
      <c r="P108" s="64">
        <v>82</v>
      </c>
      <c r="Q108" s="64">
        <v>85</v>
      </c>
      <c r="R108" s="64">
        <v>84</v>
      </c>
      <c r="S108" s="64">
        <v>86</v>
      </c>
      <c r="T108" s="65">
        <v>337</v>
      </c>
      <c r="U108" s="65">
        <v>1071</v>
      </c>
      <c r="V108" s="130"/>
      <c r="W108" s="152"/>
      <c r="Y108" s="179">
        <f>Y107-Y101</f>
        <v>11.857142857142854</v>
      </c>
    </row>
    <row r="109" spans="1:25" ht="15.75">
      <c r="A109" s="80" t="s">
        <v>151</v>
      </c>
      <c r="B109" s="62" t="s">
        <v>263</v>
      </c>
      <c r="C109" s="62" t="s">
        <v>264</v>
      </c>
      <c r="D109" s="64">
        <v>1996</v>
      </c>
      <c r="E109" s="63" t="s">
        <v>6</v>
      </c>
      <c r="F109" s="64">
        <v>84</v>
      </c>
      <c r="G109" s="64">
        <v>88</v>
      </c>
      <c r="H109" s="64">
        <v>87</v>
      </c>
      <c r="I109" s="64">
        <v>94</v>
      </c>
      <c r="J109" s="65">
        <v>353</v>
      </c>
      <c r="K109" s="64">
        <v>97</v>
      </c>
      <c r="L109" s="64">
        <v>94</v>
      </c>
      <c r="M109" s="64">
        <v>89</v>
      </c>
      <c r="N109" s="64">
        <v>93</v>
      </c>
      <c r="O109" s="65">
        <v>373</v>
      </c>
      <c r="P109" s="64">
        <v>82</v>
      </c>
      <c r="Q109" s="64">
        <v>87</v>
      </c>
      <c r="R109" s="64">
        <v>84</v>
      </c>
      <c r="S109" s="64">
        <v>85</v>
      </c>
      <c r="T109" s="65">
        <v>338</v>
      </c>
      <c r="U109" s="65">
        <v>1064</v>
      </c>
      <c r="V109" s="130"/>
      <c r="W109" s="152"/>
      <c r="Y109" s="179">
        <f>Y108-Y101</f>
        <v>10.499999999999996</v>
      </c>
    </row>
    <row r="110" spans="1:25" ht="15.75">
      <c r="A110" s="60">
        <v>9</v>
      </c>
      <c r="B110" s="59" t="s">
        <v>265</v>
      </c>
      <c r="C110" s="59" t="s">
        <v>266</v>
      </c>
      <c r="D110" s="60">
        <v>2000</v>
      </c>
      <c r="E110" s="59" t="s">
        <v>1</v>
      </c>
      <c r="F110" s="60">
        <v>84</v>
      </c>
      <c r="G110" s="60">
        <v>88</v>
      </c>
      <c r="H110" s="60">
        <v>82</v>
      </c>
      <c r="I110" s="60">
        <v>89</v>
      </c>
      <c r="J110" s="61">
        <v>343</v>
      </c>
      <c r="K110" s="60">
        <v>94</v>
      </c>
      <c r="L110" s="60">
        <v>96</v>
      </c>
      <c r="M110" s="60">
        <v>97</v>
      </c>
      <c r="N110" s="60">
        <v>94</v>
      </c>
      <c r="O110" s="61">
        <v>381</v>
      </c>
      <c r="P110" s="60">
        <v>81</v>
      </c>
      <c r="Q110" s="60">
        <v>80</v>
      </c>
      <c r="R110" s="60">
        <v>93</v>
      </c>
      <c r="S110" s="60">
        <v>85</v>
      </c>
      <c r="T110" s="61">
        <v>339</v>
      </c>
      <c r="U110" s="61">
        <v>1063</v>
      </c>
      <c r="V110" s="130">
        <f aca="true" t="shared" si="0" ref="V110:V115">Y110</f>
        <v>9.142857142857139</v>
      </c>
      <c r="W110" s="152"/>
      <c r="Y110" s="179">
        <f>Y109-Y101</f>
        <v>9.142857142857139</v>
      </c>
    </row>
    <row r="111" spans="1:25" ht="15.75">
      <c r="A111" s="60">
        <v>10</v>
      </c>
      <c r="B111" s="59" t="s">
        <v>267</v>
      </c>
      <c r="C111" s="59" t="s">
        <v>268</v>
      </c>
      <c r="D111" s="60">
        <v>1997</v>
      </c>
      <c r="E111" s="59" t="s">
        <v>15</v>
      </c>
      <c r="F111" s="60">
        <v>90</v>
      </c>
      <c r="G111" s="60">
        <v>86</v>
      </c>
      <c r="H111" s="60">
        <v>89</v>
      </c>
      <c r="I111" s="60">
        <v>86</v>
      </c>
      <c r="J111" s="61">
        <v>351</v>
      </c>
      <c r="K111" s="60">
        <v>86</v>
      </c>
      <c r="L111" s="60">
        <v>94</v>
      </c>
      <c r="M111" s="60">
        <v>94</v>
      </c>
      <c r="N111" s="60">
        <v>90</v>
      </c>
      <c r="O111" s="61">
        <v>364</v>
      </c>
      <c r="P111" s="60">
        <v>85</v>
      </c>
      <c r="Q111" s="60">
        <v>82</v>
      </c>
      <c r="R111" s="60">
        <v>89</v>
      </c>
      <c r="S111" s="60">
        <v>90</v>
      </c>
      <c r="T111" s="61">
        <v>346</v>
      </c>
      <c r="U111" s="61">
        <v>1061</v>
      </c>
      <c r="V111" s="130">
        <f t="shared" si="0"/>
        <v>7.785714285714281</v>
      </c>
      <c r="W111" s="81" t="s">
        <v>15</v>
      </c>
      <c r="Y111" s="179">
        <f>Y110-Y101</f>
        <v>7.785714285714281</v>
      </c>
    </row>
    <row r="112" spans="1:25" ht="15.75">
      <c r="A112" s="60">
        <v>11</v>
      </c>
      <c r="B112" s="59" t="s">
        <v>182</v>
      </c>
      <c r="C112" s="59" t="s">
        <v>269</v>
      </c>
      <c r="D112" s="60">
        <v>1999</v>
      </c>
      <c r="E112" s="59" t="s">
        <v>1</v>
      </c>
      <c r="F112" s="60">
        <v>87</v>
      </c>
      <c r="G112" s="60">
        <v>90</v>
      </c>
      <c r="H112" s="60">
        <v>87</v>
      </c>
      <c r="I112" s="60">
        <v>88</v>
      </c>
      <c r="J112" s="61">
        <v>352</v>
      </c>
      <c r="K112" s="60">
        <v>90</v>
      </c>
      <c r="L112" s="60">
        <v>97</v>
      </c>
      <c r="M112" s="60">
        <v>90</v>
      </c>
      <c r="N112" s="60">
        <v>93</v>
      </c>
      <c r="O112" s="61">
        <v>370</v>
      </c>
      <c r="P112" s="60">
        <v>88</v>
      </c>
      <c r="Q112" s="60">
        <v>85</v>
      </c>
      <c r="R112" s="60">
        <v>78</v>
      </c>
      <c r="S112" s="60">
        <v>85</v>
      </c>
      <c r="T112" s="61">
        <v>336</v>
      </c>
      <c r="U112" s="61">
        <v>1058</v>
      </c>
      <c r="V112" s="130">
        <f t="shared" si="0"/>
        <v>6.4285714285714235</v>
      </c>
      <c r="W112" s="81"/>
      <c r="Y112" s="179">
        <f>Y111-Y101</f>
        <v>6.4285714285714235</v>
      </c>
    </row>
    <row r="113" spans="1:25" ht="15.75">
      <c r="A113" s="60">
        <v>12</v>
      </c>
      <c r="B113" s="59" t="s">
        <v>106</v>
      </c>
      <c r="C113" s="59" t="s">
        <v>107</v>
      </c>
      <c r="D113" s="60">
        <v>1997</v>
      </c>
      <c r="E113" s="59" t="s">
        <v>6</v>
      </c>
      <c r="F113" s="60">
        <v>87</v>
      </c>
      <c r="G113" s="60">
        <v>77</v>
      </c>
      <c r="H113" s="60">
        <v>84</v>
      </c>
      <c r="I113" s="60">
        <v>88</v>
      </c>
      <c r="J113" s="61">
        <v>336</v>
      </c>
      <c r="K113" s="60">
        <v>97</v>
      </c>
      <c r="L113" s="60">
        <v>94</v>
      </c>
      <c r="M113" s="60">
        <v>96</v>
      </c>
      <c r="N113" s="60">
        <v>95</v>
      </c>
      <c r="O113" s="61">
        <v>382</v>
      </c>
      <c r="P113" s="60">
        <v>85</v>
      </c>
      <c r="Q113" s="60">
        <v>85</v>
      </c>
      <c r="R113" s="60">
        <v>89</v>
      </c>
      <c r="S113" s="60">
        <v>80</v>
      </c>
      <c r="T113" s="61">
        <v>339</v>
      </c>
      <c r="U113" s="61">
        <v>1057</v>
      </c>
      <c r="V113" s="130">
        <f t="shared" si="0"/>
        <v>5.071428571428566</v>
      </c>
      <c r="W113" s="81" t="s">
        <v>6</v>
      </c>
      <c r="Y113" s="179">
        <f>Y112-Y101</f>
        <v>5.071428571428566</v>
      </c>
    </row>
    <row r="114" spans="1:25" ht="15.75">
      <c r="A114" s="60">
        <v>13</v>
      </c>
      <c r="B114" s="59" t="s">
        <v>270</v>
      </c>
      <c r="C114" s="59" t="s">
        <v>271</v>
      </c>
      <c r="D114" s="60">
        <v>1999</v>
      </c>
      <c r="E114" s="59" t="s">
        <v>15</v>
      </c>
      <c r="F114" s="60">
        <v>87</v>
      </c>
      <c r="G114" s="60">
        <v>82</v>
      </c>
      <c r="H114" s="60">
        <v>82</v>
      </c>
      <c r="I114" s="60">
        <v>84</v>
      </c>
      <c r="J114" s="61">
        <v>335</v>
      </c>
      <c r="K114" s="60">
        <v>97</v>
      </c>
      <c r="L114" s="60">
        <v>93</v>
      </c>
      <c r="M114" s="60">
        <v>96</v>
      </c>
      <c r="N114" s="60">
        <v>93</v>
      </c>
      <c r="O114" s="61">
        <v>379</v>
      </c>
      <c r="P114" s="60">
        <v>76</v>
      </c>
      <c r="Q114" s="60">
        <v>88</v>
      </c>
      <c r="R114" s="60">
        <v>87</v>
      </c>
      <c r="S114" s="60">
        <v>91</v>
      </c>
      <c r="T114" s="61">
        <v>342</v>
      </c>
      <c r="U114" s="61">
        <v>1056</v>
      </c>
      <c r="V114" s="130">
        <f t="shared" si="0"/>
        <v>3.7142857142857086</v>
      </c>
      <c r="W114" s="81" t="s">
        <v>15</v>
      </c>
      <c r="Y114" s="179">
        <f>Y113-Y101</f>
        <v>3.7142857142857086</v>
      </c>
    </row>
    <row r="115" spans="1:25" ht="15.75">
      <c r="A115" s="60">
        <v>14</v>
      </c>
      <c r="B115" s="59" t="s">
        <v>108</v>
      </c>
      <c r="C115" s="59" t="s">
        <v>109</v>
      </c>
      <c r="D115" s="60">
        <v>1998</v>
      </c>
      <c r="E115" s="59" t="s">
        <v>1</v>
      </c>
      <c r="F115" s="60">
        <v>85</v>
      </c>
      <c r="G115" s="60">
        <v>92</v>
      </c>
      <c r="H115" s="60">
        <v>82</v>
      </c>
      <c r="I115" s="60">
        <v>86</v>
      </c>
      <c r="J115" s="61">
        <v>345</v>
      </c>
      <c r="K115" s="60">
        <v>93</v>
      </c>
      <c r="L115" s="60">
        <v>95</v>
      </c>
      <c r="M115" s="60">
        <v>93</v>
      </c>
      <c r="N115" s="60">
        <v>95</v>
      </c>
      <c r="O115" s="61">
        <v>376</v>
      </c>
      <c r="P115" s="60">
        <v>85</v>
      </c>
      <c r="Q115" s="60">
        <v>86</v>
      </c>
      <c r="R115" s="60">
        <v>81</v>
      </c>
      <c r="S115" s="60">
        <v>81</v>
      </c>
      <c r="T115" s="61">
        <v>333</v>
      </c>
      <c r="U115" s="61">
        <v>1054</v>
      </c>
      <c r="V115" s="130">
        <f t="shared" si="0"/>
        <v>2.3571428571428514</v>
      </c>
      <c r="W115" s="81" t="s">
        <v>1</v>
      </c>
      <c r="Y115" s="179">
        <f>Y114-Y101</f>
        <v>2.3571428571428514</v>
      </c>
    </row>
    <row r="116" spans="1:25" ht="15.75">
      <c r="A116" s="60">
        <v>15</v>
      </c>
      <c r="B116" s="59" t="s">
        <v>272</v>
      </c>
      <c r="C116" s="59" t="s">
        <v>273</v>
      </c>
      <c r="D116" s="60">
        <v>1999</v>
      </c>
      <c r="E116" s="59" t="s">
        <v>15</v>
      </c>
      <c r="F116" s="60">
        <v>86</v>
      </c>
      <c r="G116" s="60">
        <v>90</v>
      </c>
      <c r="H116" s="60">
        <v>85</v>
      </c>
      <c r="I116" s="60">
        <v>72</v>
      </c>
      <c r="J116" s="61">
        <v>333</v>
      </c>
      <c r="K116" s="60">
        <v>95</v>
      </c>
      <c r="L116" s="60">
        <v>88</v>
      </c>
      <c r="M116" s="60">
        <v>85</v>
      </c>
      <c r="N116" s="60">
        <v>89</v>
      </c>
      <c r="O116" s="61">
        <v>357</v>
      </c>
      <c r="P116" s="60">
        <v>80</v>
      </c>
      <c r="Q116" s="60">
        <v>76</v>
      </c>
      <c r="R116" s="60">
        <v>83</v>
      </c>
      <c r="S116" s="60">
        <v>80</v>
      </c>
      <c r="T116" s="61">
        <v>319</v>
      </c>
      <c r="U116" s="61">
        <v>1009</v>
      </c>
      <c r="V116" s="130">
        <v>1</v>
      </c>
      <c r="W116" s="81"/>
      <c r="Y116" s="179">
        <f>Y115-Y101</f>
        <v>0.9999999999999942</v>
      </c>
    </row>
    <row r="117" spans="1:23" ht="15.75">
      <c r="A117" s="60"/>
      <c r="B117" s="59"/>
      <c r="C117" s="59"/>
      <c r="D117" s="60"/>
      <c r="E117" s="59"/>
      <c r="F117" s="60"/>
      <c r="G117" s="60"/>
      <c r="H117" s="60"/>
      <c r="I117" s="60"/>
      <c r="J117" s="61"/>
      <c r="K117" s="60"/>
      <c r="L117" s="60"/>
      <c r="M117" s="60"/>
      <c r="N117" s="60"/>
      <c r="O117" s="61"/>
      <c r="P117" s="60"/>
      <c r="Q117" s="60"/>
      <c r="R117" s="60"/>
      <c r="S117" s="60"/>
      <c r="T117" s="61"/>
      <c r="U117" s="61"/>
      <c r="W117" s="150"/>
    </row>
    <row r="118" spans="1:23" ht="15.75">
      <c r="A118" s="82"/>
      <c r="B118" s="63"/>
      <c r="C118" s="63"/>
      <c r="D118" s="64"/>
      <c r="E118" s="63"/>
      <c r="F118" s="64"/>
      <c r="G118" s="64"/>
      <c r="H118" s="64"/>
      <c r="I118" s="64"/>
      <c r="J118" s="65"/>
      <c r="K118" s="64"/>
      <c r="L118" s="64"/>
      <c r="M118" s="64"/>
      <c r="N118" s="64"/>
      <c r="O118" s="65"/>
      <c r="P118" s="64"/>
      <c r="Q118" s="64"/>
      <c r="R118" s="64"/>
      <c r="S118" s="64"/>
      <c r="T118" s="65"/>
      <c r="U118" s="65"/>
      <c r="V118" s="148"/>
      <c r="W118" s="150"/>
    </row>
    <row r="119" spans="1:23" ht="15.75">
      <c r="A119" s="82"/>
      <c r="B119" s="63"/>
      <c r="C119" s="63"/>
      <c r="D119" s="64"/>
      <c r="E119" s="63"/>
      <c r="F119" s="64"/>
      <c r="G119" s="64"/>
      <c r="H119" s="64"/>
      <c r="I119" s="64"/>
      <c r="J119" s="65"/>
      <c r="K119" s="64"/>
      <c r="L119" s="64"/>
      <c r="M119" s="64"/>
      <c r="N119" s="64"/>
      <c r="O119" s="65"/>
      <c r="P119" s="64"/>
      <c r="Q119" s="64"/>
      <c r="R119" s="64"/>
      <c r="S119" s="64"/>
      <c r="T119" s="65"/>
      <c r="U119" s="65"/>
      <c r="V119" s="148"/>
      <c r="W119" s="150"/>
    </row>
    <row r="120" spans="1:23" ht="15.75">
      <c r="A120" s="82"/>
      <c r="B120" s="63"/>
      <c r="C120" s="63"/>
      <c r="D120" s="64"/>
      <c r="E120" s="63"/>
      <c r="F120" s="64"/>
      <c r="G120" s="64"/>
      <c r="H120" s="64"/>
      <c r="I120" s="64"/>
      <c r="J120" s="65"/>
      <c r="K120" s="64"/>
      <c r="L120" s="64"/>
      <c r="M120" s="64"/>
      <c r="N120" s="64"/>
      <c r="O120" s="65"/>
      <c r="P120" s="64"/>
      <c r="Q120" s="64"/>
      <c r="R120" s="64"/>
      <c r="S120" s="64"/>
      <c r="T120" s="65"/>
      <c r="U120" s="65"/>
      <c r="V120" s="148"/>
      <c r="W120" s="150"/>
    </row>
    <row r="121" spans="1:23" ht="15.75">
      <c r="A121" s="82"/>
      <c r="B121" s="63"/>
      <c r="C121" s="63"/>
      <c r="D121" s="64"/>
      <c r="E121" s="63"/>
      <c r="F121" s="64"/>
      <c r="G121" s="64"/>
      <c r="H121" s="64"/>
      <c r="I121" s="64"/>
      <c r="J121" s="65"/>
      <c r="K121" s="64"/>
      <c r="L121" s="64"/>
      <c r="M121" s="64"/>
      <c r="N121" s="64"/>
      <c r="O121" s="65"/>
      <c r="P121" s="64"/>
      <c r="Q121" s="64"/>
      <c r="R121" s="64"/>
      <c r="S121" s="64"/>
      <c r="T121" s="65"/>
      <c r="U121" s="65"/>
      <c r="V121" s="148"/>
      <c r="W121" s="150"/>
    </row>
    <row r="122" spans="1:23" ht="15.75">
      <c r="A122" s="82"/>
      <c r="B122" s="63"/>
      <c r="C122" s="63"/>
      <c r="D122" s="64"/>
      <c r="E122" s="63"/>
      <c r="F122" s="64"/>
      <c r="G122" s="64"/>
      <c r="H122" s="64"/>
      <c r="I122" s="64"/>
      <c r="J122" s="65"/>
      <c r="K122" s="64"/>
      <c r="L122" s="64"/>
      <c r="M122" s="64"/>
      <c r="N122" s="64"/>
      <c r="O122" s="65"/>
      <c r="P122" s="64"/>
      <c r="Q122" s="64"/>
      <c r="R122" s="64"/>
      <c r="S122" s="64"/>
      <c r="T122" s="65"/>
      <c r="U122" s="65"/>
      <c r="V122" s="148"/>
      <c r="W122" s="150"/>
    </row>
    <row r="123" spans="1:23" ht="15.75">
      <c r="A123" s="82"/>
      <c r="B123" s="63"/>
      <c r="C123" s="63"/>
      <c r="D123" s="64"/>
      <c r="E123" s="63"/>
      <c r="F123" s="64"/>
      <c r="G123" s="64"/>
      <c r="H123" s="64"/>
      <c r="I123" s="64"/>
      <c r="J123" s="65"/>
      <c r="K123" s="64"/>
      <c r="L123" s="64"/>
      <c r="M123" s="64"/>
      <c r="N123" s="64"/>
      <c r="O123" s="65"/>
      <c r="P123" s="64"/>
      <c r="Q123" s="64"/>
      <c r="R123" s="64"/>
      <c r="S123" s="64"/>
      <c r="T123" s="65"/>
      <c r="U123" s="65"/>
      <c r="V123" s="148"/>
      <c r="W123" s="150"/>
    </row>
    <row r="124" spans="1:23" ht="15.75">
      <c r="A124" s="82"/>
      <c r="B124" s="63"/>
      <c r="C124" s="63"/>
      <c r="D124" s="64"/>
      <c r="E124" s="63"/>
      <c r="F124" s="64"/>
      <c r="G124" s="64"/>
      <c r="H124" s="64"/>
      <c r="I124" s="64"/>
      <c r="J124" s="65"/>
      <c r="K124" s="64"/>
      <c r="L124" s="64"/>
      <c r="M124" s="64"/>
      <c r="N124" s="64"/>
      <c r="O124" s="65"/>
      <c r="P124" s="64"/>
      <c r="Q124" s="64"/>
      <c r="R124" s="64"/>
      <c r="S124" s="64"/>
      <c r="T124" s="65"/>
      <c r="U124" s="65"/>
      <c r="V124" s="148"/>
      <c r="W124" s="150"/>
    </row>
    <row r="125" spans="1:23" ht="15.75">
      <c r="A125" s="82"/>
      <c r="B125" s="63"/>
      <c r="C125" s="63"/>
      <c r="D125" s="64"/>
      <c r="E125" s="63"/>
      <c r="F125" s="64"/>
      <c r="G125" s="64"/>
      <c r="H125" s="64"/>
      <c r="I125" s="64"/>
      <c r="J125" s="65"/>
      <c r="K125" s="64"/>
      <c r="L125" s="64"/>
      <c r="M125" s="64"/>
      <c r="N125" s="64"/>
      <c r="O125" s="65"/>
      <c r="P125" s="64"/>
      <c r="Q125" s="64"/>
      <c r="R125" s="64"/>
      <c r="S125" s="64"/>
      <c r="T125" s="65"/>
      <c r="U125" s="65"/>
      <c r="V125" s="148"/>
      <c r="W125" s="150"/>
    </row>
    <row r="126" spans="1:23" ht="15.75">
      <c r="A126" s="82"/>
      <c r="B126" s="63"/>
      <c r="C126" s="63"/>
      <c r="D126" s="64"/>
      <c r="E126" s="63"/>
      <c r="F126" s="64"/>
      <c r="G126" s="64"/>
      <c r="H126" s="64"/>
      <c r="I126" s="64"/>
      <c r="J126" s="65"/>
      <c r="K126" s="64"/>
      <c r="L126" s="64"/>
      <c r="M126" s="64"/>
      <c r="N126" s="64"/>
      <c r="O126" s="65"/>
      <c r="P126" s="64"/>
      <c r="Q126" s="64"/>
      <c r="R126" s="64"/>
      <c r="S126" s="64"/>
      <c r="T126" s="65"/>
      <c r="U126" s="65"/>
      <c r="V126" s="148"/>
      <c r="W126" s="150"/>
    </row>
    <row r="127" spans="1:23" ht="15.75">
      <c r="A127" s="82"/>
      <c r="B127" s="63"/>
      <c r="C127" s="63"/>
      <c r="D127" s="64"/>
      <c r="E127" s="63"/>
      <c r="F127" s="64"/>
      <c r="G127" s="64"/>
      <c r="H127" s="64"/>
      <c r="I127" s="64"/>
      <c r="J127" s="65"/>
      <c r="K127" s="64"/>
      <c r="L127" s="64"/>
      <c r="M127" s="64"/>
      <c r="N127" s="64"/>
      <c r="O127" s="65"/>
      <c r="P127" s="64"/>
      <c r="Q127" s="64"/>
      <c r="R127" s="64"/>
      <c r="S127" s="64"/>
      <c r="T127" s="65"/>
      <c r="U127" s="65"/>
      <c r="V127" s="148"/>
      <c r="W127" s="150"/>
    </row>
    <row r="128" spans="1:23" ht="15.75">
      <c r="A128" s="82"/>
      <c r="B128" s="63"/>
      <c r="C128" s="63"/>
      <c r="D128" s="64"/>
      <c r="E128" s="63"/>
      <c r="F128" s="64"/>
      <c r="G128" s="64"/>
      <c r="H128" s="64"/>
      <c r="I128" s="64"/>
      <c r="J128" s="65"/>
      <c r="K128" s="64"/>
      <c r="L128" s="64"/>
      <c r="M128" s="64"/>
      <c r="N128" s="64"/>
      <c r="O128" s="65"/>
      <c r="P128" s="64"/>
      <c r="Q128" s="64"/>
      <c r="R128" s="64"/>
      <c r="S128" s="64"/>
      <c r="T128" s="65"/>
      <c r="U128" s="65"/>
      <c r="V128" s="148"/>
      <c r="W128" s="150"/>
    </row>
    <row r="129" spans="1:23" ht="15.75">
      <c r="A129" s="82"/>
      <c r="B129" s="63"/>
      <c r="C129" s="63"/>
      <c r="D129" s="64"/>
      <c r="E129" s="63"/>
      <c r="F129" s="64"/>
      <c r="G129" s="64"/>
      <c r="H129" s="64"/>
      <c r="I129" s="64"/>
      <c r="J129" s="65"/>
      <c r="K129" s="64"/>
      <c r="L129" s="64"/>
      <c r="M129" s="64"/>
      <c r="N129" s="64"/>
      <c r="O129" s="65"/>
      <c r="P129" s="64"/>
      <c r="Q129" s="64"/>
      <c r="R129" s="64"/>
      <c r="S129" s="64"/>
      <c r="T129" s="65"/>
      <c r="U129" s="65"/>
      <c r="V129" s="148"/>
      <c r="W129" s="150"/>
    </row>
    <row r="130" spans="1:23" ht="15.75">
      <c r="A130" s="82"/>
      <c r="B130" s="63"/>
      <c r="C130" s="63"/>
      <c r="D130" s="64"/>
      <c r="E130" s="63"/>
      <c r="F130" s="64"/>
      <c r="G130" s="64"/>
      <c r="H130" s="64"/>
      <c r="I130" s="64"/>
      <c r="J130" s="65"/>
      <c r="K130" s="64"/>
      <c r="L130" s="64"/>
      <c r="M130" s="64"/>
      <c r="N130" s="64"/>
      <c r="O130" s="65"/>
      <c r="P130" s="64"/>
      <c r="Q130" s="64"/>
      <c r="R130" s="64"/>
      <c r="S130" s="64"/>
      <c r="T130" s="65"/>
      <c r="U130" s="65"/>
      <c r="V130" s="148"/>
      <c r="W130" s="150"/>
    </row>
    <row r="131" spans="1:23" ht="15.75">
      <c r="A131" s="82"/>
      <c r="B131" s="63"/>
      <c r="C131" s="63"/>
      <c r="D131" s="64"/>
      <c r="E131" s="63"/>
      <c r="F131" s="64"/>
      <c r="G131" s="64"/>
      <c r="H131" s="64"/>
      <c r="I131" s="64"/>
      <c r="J131" s="65"/>
      <c r="K131" s="64"/>
      <c r="L131" s="64"/>
      <c r="M131" s="64"/>
      <c r="N131" s="64"/>
      <c r="O131" s="65"/>
      <c r="P131" s="64"/>
      <c r="Q131" s="64"/>
      <c r="R131" s="64"/>
      <c r="S131" s="64"/>
      <c r="T131" s="65"/>
      <c r="U131" s="65"/>
      <c r="V131" s="148"/>
      <c r="W131" s="150"/>
    </row>
    <row r="132" spans="1:23" ht="15.75">
      <c r="A132" s="82"/>
      <c r="B132" s="63"/>
      <c r="C132" s="63"/>
      <c r="D132" s="64"/>
      <c r="E132" s="63"/>
      <c r="F132" s="64"/>
      <c r="G132" s="64"/>
      <c r="H132" s="64"/>
      <c r="I132" s="64"/>
      <c r="J132" s="65"/>
      <c r="K132" s="64"/>
      <c r="L132" s="64"/>
      <c r="M132" s="64"/>
      <c r="N132" s="64"/>
      <c r="O132" s="65"/>
      <c r="P132" s="64"/>
      <c r="Q132" s="64"/>
      <c r="R132" s="64"/>
      <c r="S132" s="64"/>
      <c r="T132" s="65"/>
      <c r="U132" s="65"/>
      <c r="V132" s="148"/>
      <c r="W132" s="150"/>
    </row>
    <row r="133" spans="1:23" ht="15.75">
      <c r="A133" s="82"/>
      <c r="B133" s="63"/>
      <c r="C133" s="63"/>
      <c r="D133" s="64"/>
      <c r="E133" s="63"/>
      <c r="F133" s="64"/>
      <c r="G133" s="64"/>
      <c r="H133" s="64"/>
      <c r="I133" s="64"/>
      <c r="J133" s="65"/>
      <c r="K133" s="64"/>
      <c r="L133" s="64"/>
      <c r="M133" s="64"/>
      <c r="N133" s="64"/>
      <c r="O133" s="65"/>
      <c r="P133" s="64"/>
      <c r="Q133" s="64"/>
      <c r="R133" s="64"/>
      <c r="S133" s="64"/>
      <c r="T133" s="65"/>
      <c r="U133" s="65"/>
      <c r="V133" s="148"/>
      <c r="W133" s="150"/>
    </row>
    <row r="134" spans="1:23" ht="15.75">
      <c r="A134" s="82"/>
      <c r="B134" s="63"/>
      <c r="C134" s="63"/>
      <c r="D134" s="64"/>
      <c r="E134" s="63"/>
      <c r="F134" s="64"/>
      <c r="G134" s="64"/>
      <c r="H134" s="64"/>
      <c r="I134" s="64"/>
      <c r="J134" s="65"/>
      <c r="K134" s="64"/>
      <c r="L134" s="64"/>
      <c r="M134" s="64"/>
      <c r="N134" s="64"/>
      <c r="O134" s="65"/>
      <c r="P134" s="64"/>
      <c r="Q134" s="64"/>
      <c r="R134" s="64"/>
      <c r="S134" s="64"/>
      <c r="T134" s="65"/>
      <c r="U134" s="65"/>
      <c r="V134" s="148"/>
      <c r="W134" s="150"/>
    </row>
    <row r="135" spans="1:23" ht="15.75">
      <c r="A135" s="82"/>
      <c r="B135" s="63"/>
      <c r="C135" s="63"/>
      <c r="D135" s="64"/>
      <c r="E135" s="63"/>
      <c r="F135" s="64"/>
      <c r="G135" s="64"/>
      <c r="H135" s="64"/>
      <c r="I135" s="64"/>
      <c r="J135" s="65"/>
      <c r="K135" s="64"/>
      <c r="L135" s="64"/>
      <c r="M135" s="64"/>
      <c r="N135" s="64"/>
      <c r="O135" s="65"/>
      <c r="P135" s="64"/>
      <c r="Q135" s="64"/>
      <c r="R135" s="64"/>
      <c r="S135" s="64"/>
      <c r="T135" s="65"/>
      <c r="U135" s="65"/>
      <c r="V135" s="148"/>
      <c r="W135" s="150"/>
    </row>
    <row r="136" spans="1:23" ht="15.75">
      <c r="A136" s="82"/>
      <c r="B136" s="63"/>
      <c r="C136" s="63"/>
      <c r="D136" s="64"/>
      <c r="E136" s="63"/>
      <c r="F136" s="64"/>
      <c r="G136" s="64"/>
      <c r="H136" s="64"/>
      <c r="I136" s="64"/>
      <c r="J136" s="65"/>
      <c r="K136" s="64"/>
      <c r="L136" s="64"/>
      <c r="M136" s="64"/>
      <c r="N136" s="64"/>
      <c r="O136" s="65"/>
      <c r="P136" s="64"/>
      <c r="Q136" s="64"/>
      <c r="R136" s="64"/>
      <c r="S136" s="64"/>
      <c r="T136" s="65"/>
      <c r="U136" s="65"/>
      <c r="V136" s="148"/>
      <c r="W136" s="150"/>
    </row>
    <row r="137" spans="1:23" ht="15.75">
      <c r="A137" s="82"/>
      <c r="B137" s="63"/>
      <c r="C137" s="63"/>
      <c r="D137" s="64"/>
      <c r="E137" s="63"/>
      <c r="F137" s="64"/>
      <c r="G137" s="64"/>
      <c r="H137" s="64"/>
      <c r="I137" s="64"/>
      <c r="J137" s="65"/>
      <c r="K137" s="64"/>
      <c r="L137" s="64"/>
      <c r="M137" s="64"/>
      <c r="N137" s="64"/>
      <c r="O137" s="65"/>
      <c r="P137" s="64"/>
      <c r="Q137" s="64"/>
      <c r="R137" s="64"/>
      <c r="S137" s="64"/>
      <c r="T137" s="65"/>
      <c r="U137" s="65"/>
      <c r="V137" s="148"/>
      <c r="W137" s="150"/>
    </row>
    <row r="138" spans="1:23" ht="15.75">
      <c r="A138" s="82"/>
      <c r="B138" s="63"/>
      <c r="C138" s="63"/>
      <c r="D138" s="64"/>
      <c r="E138" s="63"/>
      <c r="F138" s="64"/>
      <c r="G138" s="64"/>
      <c r="H138" s="64"/>
      <c r="I138" s="64"/>
      <c r="J138" s="65"/>
      <c r="K138" s="64"/>
      <c r="L138" s="64"/>
      <c r="M138" s="64"/>
      <c r="N138" s="64"/>
      <c r="O138" s="65"/>
      <c r="P138" s="64"/>
      <c r="Q138" s="64"/>
      <c r="R138" s="64"/>
      <c r="S138" s="64"/>
      <c r="T138" s="65"/>
      <c r="U138" s="65"/>
      <c r="V138" s="148"/>
      <c r="W138" s="150"/>
    </row>
    <row r="139" spans="1:23" ht="15.75">
      <c r="A139" s="82"/>
      <c r="B139" s="63"/>
      <c r="C139" s="63"/>
      <c r="D139" s="64"/>
      <c r="E139" s="63"/>
      <c r="F139" s="64"/>
      <c r="G139" s="64"/>
      <c r="H139" s="64"/>
      <c r="I139" s="64"/>
      <c r="J139" s="65"/>
      <c r="K139" s="64"/>
      <c r="L139" s="64"/>
      <c r="M139" s="64"/>
      <c r="N139" s="64"/>
      <c r="O139" s="65"/>
      <c r="P139" s="64"/>
      <c r="Q139" s="64"/>
      <c r="R139" s="64"/>
      <c r="S139" s="64"/>
      <c r="T139" s="65"/>
      <c r="U139" s="65"/>
      <c r="V139" s="148"/>
      <c r="W139" s="150"/>
    </row>
    <row r="140" spans="1:23" ht="15.75">
      <c r="A140" s="82"/>
      <c r="B140" s="63"/>
      <c r="C140" s="63"/>
      <c r="D140" s="64"/>
      <c r="E140" s="63"/>
      <c r="F140" s="64"/>
      <c r="G140" s="64"/>
      <c r="H140" s="64"/>
      <c r="I140" s="64"/>
      <c r="J140" s="65"/>
      <c r="K140" s="64"/>
      <c r="L140" s="64"/>
      <c r="M140" s="64"/>
      <c r="N140" s="64"/>
      <c r="O140" s="65"/>
      <c r="P140" s="64"/>
      <c r="Q140" s="64"/>
      <c r="R140" s="64"/>
      <c r="S140" s="64"/>
      <c r="T140" s="65"/>
      <c r="U140" s="65"/>
      <c r="V140" s="148"/>
      <c r="W140" s="150"/>
    </row>
  </sheetData>
  <sheetProtection/>
  <mergeCells count="14">
    <mergeCell ref="A60:W60"/>
    <mergeCell ref="B7:C7"/>
    <mergeCell ref="H7:M7"/>
    <mergeCell ref="B101:C101"/>
    <mergeCell ref="F101:J101"/>
    <mergeCell ref="K101:O101"/>
    <mergeCell ref="P101:T101"/>
    <mergeCell ref="B66:C66"/>
    <mergeCell ref="H66:M66"/>
    <mergeCell ref="A1:W1"/>
    <mergeCell ref="F43:J43"/>
    <mergeCell ref="K43:O43"/>
    <mergeCell ref="P43:T43"/>
    <mergeCell ref="B43:C43"/>
  </mergeCells>
  <conditionalFormatting sqref="N9:N11">
    <cfRule type="cellIs" priority="70" dxfId="0" operator="equal" stopIfTrue="1">
      <formula>100</formula>
    </cfRule>
  </conditionalFormatting>
  <conditionalFormatting sqref="F8:F11 H10:M11 G8:M8 I9:M9">
    <cfRule type="cellIs" priority="69" dxfId="0" operator="equal" stopIfTrue="1">
      <formula>100</formula>
    </cfRule>
  </conditionalFormatting>
  <conditionalFormatting sqref="G9:G11">
    <cfRule type="cellIs" priority="68" dxfId="0" operator="equal" stopIfTrue="1">
      <formula>100</formula>
    </cfRule>
  </conditionalFormatting>
  <conditionalFormatting sqref="N8">
    <cfRule type="cellIs" priority="67" dxfId="0" operator="equal" stopIfTrue="1">
      <formula>100</formula>
    </cfRule>
  </conditionalFormatting>
  <conditionalFormatting sqref="M17:M19">
    <cfRule type="cellIs" priority="66" dxfId="0" operator="equal" stopIfTrue="1">
      <formula>100</formula>
    </cfRule>
  </conditionalFormatting>
  <conditionalFormatting sqref="N20">
    <cfRule type="cellIs" priority="65" dxfId="0" operator="equal" stopIfTrue="1">
      <formula>100</formula>
    </cfRule>
  </conditionalFormatting>
  <conditionalFormatting sqref="N28">
    <cfRule type="cellIs" priority="61" dxfId="0" operator="equal" stopIfTrue="1">
      <formula>100</formula>
    </cfRule>
  </conditionalFormatting>
  <conditionalFormatting sqref="I32:I35">
    <cfRule type="cellIs" priority="60" dxfId="0" operator="equal" stopIfTrue="1">
      <formula>100</formula>
    </cfRule>
  </conditionalFormatting>
  <conditionalFormatting sqref="M24:M27">
    <cfRule type="cellIs" priority="64" dxfId="0" operator="equal" stopIfTrue="1">
      <formula>100</formula>
    </cfRule>
  </conditionalFormatting>
  <conditionalFormatting sqref="N24">
    <cfRule type="cellIs" priority="63" dxfId="0" operator="equal" stopIfTrue="1">
      <formula>100</formula>
    </cfRule>
  </conditionalFormatting>
  <conditionalFormatting sqref="J28:M31">
    <cfRule type="cellIs" priority="62" dxfId="0" operator="equal" stopIfTrue="1">
      <formula>100</formula>
    </cfRule>
  </conditionalFormatting>
  <conditionalFormatting sqref="N32">
    <cfRule type="cellIs" priority="59" dxfId="0" operator="equal" stopIfTrue="1">
      <formula>100</formula>
    </cfRule>
  </conditionalFormatting>
  <conditionalFormatting sqref="I37:I39">
    <cfRule type="cellIs" priority="58" dxfId="0" operator="equal" stopIfTrue="1">
      <formula>100</formula>
    </cfRule>
  </conditionalFormatting>
  <conditionalFormatting sqref="N37:N39">
    <cfRule type="cellIs" priority="57" dxfId="0" operator="equal" stopIfTrue="1">
      <formula>100</formula>
    </cfRule>
  </conditionalFormatting>
  <conditionalFormatting sqref="F13:F15 H13:M15">
    <cfRule type="cellIs" priority="56" dxfId="0" operator="equal" stopIfTrue="1">
      <formula>100</formula>
    </cfRule>
  </conditionalFormatting>
  <conditionalFormatting sqref="G13:G15">
    <cfRule type="cellIs" priority="55" dxfId="0" operator="equal" stopIfTrue="1">
      <formula>100</formula>
    </cfRule>
  </conditionalFormatting>
  <conditionalFormatting sqref="F17:F19 H18:L19 I17:L17">
    <cfRule type="cellIs" priority="54" dxfId="0" operator="equal" stopIfTrue="1">
      <formula>100</formula>
    </cfRule>
  </conditionalFormatting>
  <conditionalFormatting sqref="F20:F23 G20:M20 H21:M23">
    <cfRule type="cellIs" priority="52" dxfId="0" operator="equal" stopIfTrue="1">
      <formula>100</formula>
    </cfRule>
  </conditionalFormatting>
  <conditionalFormatting sqref="G17:G19">
    <cfRule type="cellIs" priority="53" dxfId="0" operator="equal" stopIfTrue="1">
      <formula>100</formula>
    </cfRule>
  </conditionalFormatting>
  <conditionalFormatting sqref="G21:G23">
    <cfRule type="cellIs" priority="51" dxfId="0" operator="equal" stopIfTrue="1">
      <formula>100</formula>
    </cfRule>
  </conditionalFormatting>
  <conditionalFormatting sqref="F24:F27 G24:L24 H25:L27">
    <cfRule type="cellIs" priority="50" dxfId="0" operator="equal" stopIfTrue="1">
      <formula>100</formula>
    </cfRule>
  </conditionalFormatting>
  <conditionalFormatting sqref="G25:G27">
    <cfRule type="cellIs" priority="49" dxfId="0" operator="equal" stopIfTrue="1">
      <formula>100</formula>
    </cfRule>
  </conditionalFormatting>
  <conditionalFormatting sqref="F28:F31 G28:I28 H29:I31">
    <cfRule type="cellIs" priority="48" dxfId="0" operator="equal" stopIfTrue="1">
      <formula>100</formula>
    </cfRule>
  </conditionalFormatting>
  <conditionalFormatting sqref="G29:G31">
    <cfRule type="cellIs" priority="47" dxfId="0" operator="equal" stopIfTrue="1">
      <formula>100</formula>
    </cfRule>
  </conditionalFormatting>
  <conditionalFormatting sqref="F32:F35 G32:H32 F37:H39 H33:H35">
    <cfRule type="cellIs" priority="46" dxfId="0" operator="equal" stopIfTrue="1">
      <formula>100</formula>
    </cfRule>
  </conditionalFormatting>
  <conditionalFormatting sqref="G33:G35">
    <cfRule type="cellIs" priority="45" dxfId="0" operator="equal" stopIfTrue="1">
      <formula>100</formula>
    </cfRule>
  </conditionalFormatting>
  <conditionalFormatting sqref="F12:M12">
    <cfRule type="cellIs" priority="44" dxfId="0" operator="equal" stopIfTrue="1">
      <formula>100</formula>
    </cfRule>
  </conditionalFormatting>
  <conditionalFormatting sqref="N12">
    <cfRule type="cellIs" priority="43" dxfId="0" operator="equal" stopIfTrue="1">
      <formula>100</formula>
    </cfRule>
  </conditionalFormatting>
  <conditionalFormatting sqref="F16:M16">
    <cfRule type="cellIs" priority="42" dxfId="0" operator="equal" stopIfTrue="1">
      <formula>100</formula>
    </cfRule>
  </conditionalFormatting>
  <conditionalFormatting sqref="N16">
    <cfRule type="cellIs" priority="41" dxfId="0" operator="equal" stopIfTrue="1">
      <formula>100</formula>
    </cfRule>
  </conditionalFormatting>
  <conditionalFormatting sqref="H17">
    <cfRule type="cellIs" priority="40" dxfId="0" operator="equal" stopIfTrue="1">
      <formula>100</formula>
    </cfRule>
  </conditionalFormatting>
  <conditionalFormatting sqref="I36">
    <cfRule type="cellIs" priority="39" dxfId="0" operator="equal" stopIfTrue="1">
      <formula>100</formula>
    </cfRule>
  </conditionalFormatting>
  <conditionalFormatting sqref="N36">
    <cfRule type="cellIs" priority="38" dxfId="0" operator="equal" stopIfTrue="1">
      <formula>100</formula>
    </cfRule>
  </conditionalFormatting>
  <conditionalFormatting sqref="F36:H36">
    <cfRule type="cellIs" priority="37" dxfId="0" operator="equal" stopIfTrue="1">
      <formula>100</formula>
    </cfRule>
  </conditionalFormatting>
  <conditionalFormatting sqref="H9">
    <cfRule type="cellIs" priority="36" dxfId="0" operator="equal" stopIfTrue="1">
      <formula>100</formula>
    </cfRule>
  </conditionalFormatting>
  <conditionalFormatting sqref="N68:N70">
    <cfRule type="cellIs" priority="35" dxfId="0" operator="equal" stopIfTrue="1">
      <formula>100</formula>
    </cfRule>
  </conditionalFormatting>
  <conditionalFormatting sqref="F67:F70 H69:M70 G67:M67 I68:M68">
    <cfRule type="cellIs" priority="34" dxfId="0" operator="equal" stopIfTrue="1">
      <formula>100</formula>
    </cfRule>
  </conditionalFormatting>
  <conditionalFormatting sqref="G68:G70">
    <cfRule type="cellIs" priority="33" dxfId="0" operator="equal" stopIfTrue="1">
      <formula>100</formula>
    </cfRule>
  </conditionalFormatting>
  <conditionalFormatting sqref="N67">
    <cfRule type="cellIs" priority="32" dxfId="0" operator="equal" stopIfTrue="1">
      <formula>100</formula>
    </cfRule>
  </conditionalFormatting>
  <conditionalFormatting sqref="M76:M78">
    <cfRule type="cellIs" priority="31" dxfId="0" operator="equal" stopIfTrue="1">
      <formula>100</formula>
    </cfRule>
  </conditionalFormatting>
  <conditionalFormatting sqref="N79">
    <cfRule type="cellIs" priority="30" dxfId="0" operator="equal" stopIfTrue="1">
      <formula>100</formula>
    </cfRule>
  </conditionalFormatting>
  <conditionalFormatting sqref="N87">
    <cfRule type="cellIs" priority="26" dxfId="0" operator="equal" stopIfTrue="1">
      <formula>100</formula>
    </cfRule>
  </conditionalFormatting>
  <conditionalFormatting sqref="I91:I94">
    <cfRule type="cellIs" priority="25" dxfId="0" operator="equal" stopIfTrue="1">
      <formula>100</formula>
    </cfRule>
  </conditionalFormatting>
  <conditionalFormatting sqref="M83:M86">
    <cfRule type="cellIs" priority="29" dxfId="0" operator="equal" stopIfTrue="1">
      <formula>100</formula>
    </cfRule>
  </conditionalFormatting>
  <conditionalFormatting sqref="N83">
    <cfRule type="cellIs" priority="28" dxfId="0" operator="equal" stopIfTrue="1">
      <formula>100</formula>
    </cfRule>
  </conditionalFormatting>
  <conditionalFormatting sqref="J87:M90">
    <cfRule type="cellIs" priority="27" dxfId="0" operator="equal" stopIfTrue="1">
      <formula>100</formula>
    </cfRule>
  </conditionalFormatting>
  <conditionalFormatting sqref="N91">
    <cfRule type="cellIs" priority="24" dxfId="0" operator="equal" stopIfTrue="1">
      <formula>100</formula>
    </cfRule>
  </conditionalFormatting>
  <conditionalFormatting sqref="I96:I98">
    <cfRule type="cellIs" priority="23" dxfId="0" operator="equal" stopIfTrue="1">
      <formula>100</formula>
    </cfRule>
  </conditionalFormatting>
  <conditionalFormatting sqref="N96:N98">
    <cfRule type="cellIs" priority="22" dxfId="0" operator="equal" stopIfTrue="1">
      <formula>100</formula>
    </cfRule>
  </conditionalFormatting>
  <conditionalFormatting sqref="F72:F74 H72:M74">
    <cfRule type="cellIs" priority="21" dxfId="0" operator="equal" stopIfTrue="1">
      <formula>100</formula>
    </cfRule>
  </conditionalFormatting>
  <conditionalFormatting sqref="G72:G74">
    <cfRule type="cellIs" priority="20" dxfId="0" operator="equal" stopIfTrue="1">
      <formula>100</formula>
    </cfRule>
  </conditionalFormatting>
  <conditionalFormatting sqref="F76:F78 H77:L78 I76:L76">
    <cfRule type="cellIs" priority="19" dxfId="0" operator="equal" stopIfTrue="1">
      <formula>100</formula>
    </cfRule>
  </conditionalFormatting>
  <conditionalFormatting sqref="F79:F82 G79:M79 H80:M82">
    <cfRule type="cellIs" priority="17" dxfId="0" operator="equal" stopIfTrue="1">
      <formula>100</formula>
    </cfRule>
  </conditionalFormatting>
  <conditionalFormatting sqref="G76:G78">
    <cfRule type="cellIs" priority="18" dxfId="0" operator="equal" stopIfTrue="1">
      <formula>100</formula>
    </cfRule>
  </conditionalFormatting>
  <conditionalFormatting sqref="G80:G82">
    <cfRule type="cellIs" priority="16" dxfId="0" operator="equal" stopIfTrue="1">
      <formula>100</formula>
    </cfRule>
  </conditionalFormatting>
  <conditionalFormatting sqref="F83:F86 G83:L83 H84:L86">
    <cfRule type="cellIs" priority="15" dxfId="0" operator="equal" stopIfTrue="1">
      <formula>100</formula>
    </cfRule>
  </conditionalFormatting>
  <conditionalFormatting sqref="G84:G86">
    <cfRule type="cellIs" priority="14" dxfId="0" operator="equal" stopIfTrue="1">
      <formula>100</formula>
    </cfRule>
  </conditionalFormatting>
  <conditionalFormatting sqref="F87:F90 G87:I87 H88:I90">
    <cfRule type="cellIs" priority="13" dxfId="0" operator="equal" stopIfTrue="1">
      <formula>100</formula>
    </cfRule>
  </conditionalFormatting>
  <conditionalFormatting sqref="G88:G90">
    <cfRule type="cellIs" priority="12" dxfId="0" operator="equal" stopIfTrue="1">
      <formula>100</formula>
    </cfRule>
  </conditionalFormatting>
  <conditionalFormatting sqref="F91:F94 G91:H91 F96:H98 H92:H94">
    <cfRule type="cellIs" priority="11" dxfId="0" operator="equal" stopIfTrue="1">
      <formula>100</formula>
    </cfRule>
  </conditionalFormatting>
  <conditionalFormatting sqref="G92:G94">
    <cfRule type="cellIs" priority="10" dxfId="0" operator="equal" stopIfTrue="1">
      <formula>100</formula>
    </cfRule>
  </conditionalFormatting>
  <conditionalFormatting sqref="F71:M71">
    <cfRule type="cellIs" priority="9" dxfId="0" operator="equal" stopIfTrue="1">
      <formula>100</formula>
    </cfRule>
  </conditionalFormatting>
  <conditionalFormatting sqref="N71">
    <cfRule type="cellIs" priority="8" dxfId="0" operator="equal" stopIfTrue="1">
      <formula>100</formula>
    </cfRule>
  </conditionalFormatting>
  <conditionalFormatting sqref="F75:M75">
    <cfRule type="cellIs" priority="7" dxfId="0" operator="equal" stopIfTrue="1">
      <formula>100</formula>
    </cfRule>
  </conditionalFormatting>
  <conditionalFormatting sqref="N75">
    <cfRule type="cellIs" priority="6" dxfId="0" operator="equal" stopIfTrue="1">
      <formula>100</formula>
    </cfRule>
  </conditionalFormatting>
  <conditionalFormatting sqref="H76">
    <cfRule type="cellIs" priority="5" dxfId="0" operator="equal" stopIfTrue="1">
      <formula>100</formula>
    </cfRule>
  </conditionalFormatting>
  <conditionalFormatting sqref="I95">
    <cfRule type="cellIs" priority="4" dxfId="0" operator="equal" stopIfTrue="1">
      <formula>100</formula>
    </cfRule>
  </conditionalFormatting>
  <conditionalFormatting sqref="N95">
    <cfRule type="cellIs" priority="3" dxfId="0" operator="equal" stopIfTrue="1">
      <formula>100</formula>
    </cfRule>
  </conditionalFormatting>
  <conditionalFormatting sqref="F95:H95">
    <cfRule type="cellIs" priority="2" dxfId="0" operator="equal" stopIfTrue="1">
      <formula>100</formula>
    </cfRule>
  </conditionalFormatting>
  <conditionalFormatting sqref="H68">
    <cfRule type="cellIs" priority="1" dxfId="0" operator="equal" stopIfTrue="1">
      <formula>100</formula>
    </cfRule>
  </conditionalFormatting>
  <printOptions/>
  <pageMargins left="0.5118110236220472" right="0.03937007874015748" top="0.7480314960629921" bottom="0.15748031496062992" header="0.11811023622047245" footer="0"/>
  <pageSetup fitToHeight="0" fitToWidth="1" horizontalDpi="600" verticalDpi="600" orientation="landscape" paperSize="9" scale="86" r:id="rId2"/>
  <headerFooter alignWithMargins="0">
    <oddHeader>&amp;L&amp;G</oddHeader>
  </headerFooter>
  <rowBreaks count="2" manualBreakCount="2">
    <brk id="39" max="255" man="1"/>
    <brk id="5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20.8515625" style="0" customWidth="1"/>
    <col min="4" max="4" width="5.8515625" style="0" customWidth="1"/>
    <col min="5" max="5" width="7.7109375" style="0" customWidth="1"/>
    <col min="6" max="6" width="6.28125" style="0" customWidth="1"/>
    <col min="7" max="7" width="6.57421875" style="0" customWidth="1"/>
    <col min="8" max="8" width="6.7109375" style="0" customWidth="1"/>
    <col min="9" max="9" width="6.140625" style="0" customWidth="1"/>
    <col min="10" max="10" width="7.00390625" style="0" customWidth="1"/>
    <col min="11" max="11" width="6.7109375" style="0" customWidth="1"/>
    <col min="12" max="13" width="5.28125" style="0" customWidth="1"/>
    <col min="14" max="14" width="6.7109375" style="0" customWidth="1"/>
    <col min="15" max="15" width="8.7109375" style="0" customWidth="1"/>
    <col min="16" max="16" width="7.28125" style="0" customWidth="1"/>
    <col min="17" max="17" width="7.7109375" style="0" customWidth="1"/>
    <col min="19" max="19" width="0" style="0" hidden="1" customWidth="1"/>
  </cols>
  <sheetData>
    <row r="1" spans="1:17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ht="15.75">
      <c r="N2" s="50"/>
    </row>
    <row r="3" spans="1:15" ht="15.75">
      <c r="A3" s="155" t="s">
        <v>135</v>
      </c>
      <c r="O3" s="1" t="s">
        <v>136</v>
      </c>
    </row>
    <row r="4" ht="15.75">
      <c r="M4" s="78"/>
    </row>
    <row r="5" spans="1:2" ht="18.75">
      <c r="A5" s="76" t="s">
        <v>153</v>
      </c>
      <c r="B5" s="50"/>
    </row>
    <row r="6" ht="15.75">
      <c r="N6" s="50"/>
    </row>
    <row r="7" spans="1:17" ht="15.75">
      <c r="A7" s="97" t="s">
        <v>50</v>
      </c>
      <c r="B7" s="248" t="s">
        <v>51</v>
      </c>
      <c r="C7" s="248"/>
      <c r="D7" s="97"/>
      <c r="E7" s="97" t="s">
        <v>52</v>
      </c>
      <c r="F7" s="158" t="s">
        <v>122</v>
      </c>
      <c r="G7" s="158" t="s">
        <v>123</v>
      </c>
      <c r="H7" s="250" t="s">
        <v>124</v>
      </c>
      <c r="I7" s="250"/>
      <c r="J7" s="250"/>
      <c r="K7" s="250"/>
      <c r="L7" s="250"/>
      <c r="M7" s="250"/>
      <c r="N7" s="160" t="s">
        <v>54</v>
      </c>
      <c r="O7" s="161"/>
      <c r="P7" s="162" t="s">
        <v>61</v>
      </c>
      <c r="Q7" s="163" t="s">
        <v>55</v>
      </c>
    </row>
    <row r="8" spans="1:17" ht="14.25" customHeight="1">
      <c r="A8" s="127" t="s">
        <v>0</v>
      </c>
      <c r="B8" s="83" t="s">
        <v>32</v>
      </c>
      <c r="C8" s="83" t="s">
        <v>33</v>
      </c>
      <c r="D8" s="52">
        <v>1968</v>
      </c>
      <c r="E8" s="51" t="s">
        <v>6</v>
      </c>
      <c r="F8" s="99">
        <f>SUM(F9:F11)</f>
        <v>150.39999999999998</v>
      </c>
      <c r="G8" s="99">
        <f>F8+G9+G10+G11</f>
        <v>305.7</v>
      </c>
      <c r="H8" s="99">
        <f>G8+H9+H10</f>
        <v>401.59999999999997</v>
      </c>
      <c r="I8" s="99">
        <f>H8+I9</f>
        <v>411.49999999999994</v>
      </c>
      <c r="J8" s="99">
        <f>I8+J9</f>
        <v>421.79999999999995</v>
      </c>
      <c r="K8" s="99">
        <f>J8+K9</f>
        <v>431.99999999999994</v>
      </c>
      <c r="L8" s="99">
        <f>K8+L9</f>
        <v>442.69999999999993</v>
      </c>
      <c r="M8" s="87"/>
      <c r="N8" s="126">
        <f>L8+M9</f>
        <v>450.5999999999999</v>
      </c>
      <c r="P8" s="130">
        <v>20</v>
      </c>
      <c r="Q8" s="81" t="s">
        <v>6</v>
      </c>
    </row>
    <row r="9" spans="1:17" ht="14.25" customHeight="1">
      <c r="A9" s="127"/>
      <c r="B9" s="123"/>
      <c r="C9" s="123"/>
      <c r="D9" s="123"/>
      <c r="E9" s="123"/>
      <c r="F9" s="85">
        <v>50.7</v>
      </c>
      <c r="G9" s="85">
        <v>51.9</v>
      </c>
      <c r="H9">
        <v>45.5</v>
      </c>
      <c r="I9" s="85">
        <v>9.9</v>
      </c>
      <c r="J9" s="85">
        <v>10.3</v>
      </c>
      <c r="K9" s="85">
        <v>10.2</v>
      </c>
      <c r="L9" s="85">
        <v>10.7</v>
      </c>
      <c r="M9" s="85">
        <v>7.9</v>
      </c>
      <c r="N9" s="85"/>
      <c r="P9" s="130"/>
      <c r="Q9" s="81"/>
    </row>
    <row r="10" spans="1:17" ht="14.25" customHeight="1">
      <c r="A10" s="127"/>
      <c r="B10" s="123"/>
      <c r="C10" s="123"/>
      <c r="D10" s="123"/>
      <c r="E10" s="123"/>
      <c r="F10" s="85">
        <v>49.9</v>
      </c>
      <c r="G10" s="85">
        <v>52.1</v>
      </c>
      <c r="H10" s="85">
        <v>50.4</v>
      </c>
      <c r="I10" s="85"/>
      <c r="J10" s="85"/>
      <c r="K10" s="85"/>
      <c r="L10" s="85"/>
      <c r="M10" s="85"/>
      <c r="N10" s="85"/>
      <c r="P10" s="130"/>
      <c r="Q10" s="81"/>
    </row>
    <row r="11" spans="1:17" ht="14.25" customHeight="1">
      <c r="A11" s="127"/>
      <c r="B11" s="125"/>
      <c r="C11" s="125"/>
      <c r="D11" s="125"/>
      <c r="E11" s="125"/>
      <c r="F11" s="85">
        <v>49.8</v>
      </c>
      <c r="G11" s="85">
        <v>51.3</v>
      </c>
      <c r="K11" s="78"/>
      <c r="N11" s="152"/>
      <c r="P11" s="130"/>
      <c r="Q11" s="81"/>
    </row>
    <row r="12" spans="1:17" ht="14.25" customHeight="1">
      <c r="A12" s="127" t="s">
        <v>2</v>
      </c>
      <c r="B12" s="83" t="s">
        <v>25</v>
      </c>
      <c r="C12" s="83" t="s">
        <v>93</v>
      </c>
      <c r="D12" s="52">
        <v>1990</v>
      </c>
      <c r="E12" s="51" t="s">
        <v>15</v>
      </c>
      <c r="F12" s="99">
        <f>SUM(F13:F15)</f>
        <v>148.8</v>
      </c>
      <c r="G12" s="99">
        <f>F12+G13+G14+G15</f>
        <v>302.4</v>
      </c>
      <c r="H12" s="99">
        <f>G12+H13+H14</f>
        <v>398.9</v>
      </c>
      <c r="I12" s="99">
        <f>H12+I13</f>
        <v>406</v>
      </c>
      <c r="J12" s="99">
        <f>I12+J13</f>
        <v>413.2</v>
      </c>
      <c r="K12" s="99">
        <f>J12+K13</f>
        <v>423.5</v>
      </c>
      <c r="L12" s="99">
        <f>K12+L13</f>
        <v>434.2</v>
      </c>
      <c r="M12" s="99"/>
      <c r="N12" s="126">
        <f>L12+M13</f>
        <v>444.4</v>
      </c>
      <c r="P12" s="130">
        <f>S45</f>
        <v>18.733333333333334</v>
      </c>
      <c r="Q12" s="81" t="s">
        <v>15</v>
      </c>
    </row>
    <row r="13" spans="1:17" ht="14.25" customHeight="1">
      <c r="A13" s="127"/>
      <c r="B13" s="123"/>
      <c r="C13" s="123"/>
      <c r="D13" s="123"/>
      <c r="E13" s="123"/>
      <c r="F13" s="85">
        <v>49.2</v>
      </c>
      <c r="G13" s="85">
        <v>51.1</v>
      </c>
      <c r="H13">
        <v>47.5</v>
      </c>
      <c r="I13" s="85">
        <v>7.1</v>
      </c>
      <c r="J13" s="85">
        <v>7.2</v>
      </c>
      <c r="K13" s="85">
        <v>10.3</v>
      </c>
      <c r="L13" s="85">
        <v>10.7</v>
      </c>
      <c r="M13" s="85">
        <v>10.2</v>
      </c>
      <c r="N13" s="119"/>
      <c r="P13" s="130"/>
      <c r="Q13" s="81"/>
    </row>
    <row r="14" spans="1:17" ht="14.25" customHeight="1">
      <c r="A14" s="127"/>
      <c r="B14" s="123"/>
      <c r="C14" s="123"/>
      <c r="D14" s="123"/>
      <c r="E14" s="123"/>
      <c r="F14" s="85">
        <v>50.4</v>
      </c>
      <c r="G14" s="85">
        <v>51.1</v>
      </c>
      <c r="H14" s="85">
        <v>49</v>
      </c>
      <c r="I14" s="85"/>
      <c r="J14" s="85"/>
      <c r="K14" s="85"/>
      <c r="L14" s="85"/>
      <c r="M14" s="85"/>
      <c r="N14" s="119"/>
      <c r="P14" s="130"/>
      <c r="Q14" s="81"/>
    </row>
    <row r="15" spans="1:17" ht="14.25" customHeight="1">
      <c r="A15" s="127"/>
      <c r="B15" s="125"/>
      <c r="C15" s="125"/>
      <c r="D15" s="125"/>
      <c r="E15" s="125"/>
      <c r="F15" s="85">
        <v>49.2</v>
      </c>
      <c r="G15" s="85">
        <v>51.4</v>
      </c>
      <c r="K15" s="78"/>
      <c r="N15" s="119"/>
      <c r="P15" s="130"/>
      <c r="Q15" s="81"/>
    </row>
    <row r="16" spans="1:17" ht="14.25" customHeight="1">
      <c r="A16" s="127" t="s">
        <v>3</v>
      </c>
      <c r="B16" s="83" t="s">
        <v>26</v>
      </c>
      <c r="C16" s="83" t="s">
        <v>27</v>
      </c>
      <c r="D16" s="52">
        <v>1969</v>
      </c>
      <c r="E16" s="51" t="s">
        <v>6</v>
      </c>
      <c r="F16" s="99">
        <f>SUM(F17:F19)</f>
        <v>149.1</v>
      </c>
      <c r="G16" s="99">
        <f>F16+G17+G18+G19</f>
        <v>302.1</v>
      </c>
      <c r="H16" s="99">
        <f>G16+H17+H18</f>
        <v>393.6</v>
      </c>
      <c r="I16" s="99">
        <f>H16+I17</f>
        <v>403.3</v>
      </c>
      <c r="J16" s="99">
        <f>I16+J17</f>
        <v>413.7</v>
      </c>
      <c r="K16" s="99">
        <f>J16+K17</f>
        <v>423.5</v>
      </c>
      <c r="L16" s="99"/>
      <c r="M16" s="99"/>
      <c r="N16" s="126">
        <f>K16+L17</f>
        <v>432</v>
      </c>
      <c r="P16" s="130">
        <f>S46</f>
        <v>17.46666666666667</v>
      </c>
      <c r="Q16" s="81"/>
    </row>
    <row r="17" spans="1:17" ht="14.25" customHeight="1">
      <c r="A17" s="120"/>
      <c r="B17" s="123"/>
      <c r="C17" s="123"/>
      <c r="D17" s="123"/>
      <c r="E17" s="123"/>
      <c r="F17" s="85">
        <v>50</v>
      </c>
      <c r="G17" s="85">
        <v>49.2</v>
      </c>
      <c r="H17" s="85">
        <v>44.5</v>
      </c>
      <c r="I17" s="85">
        <v>9.7</v>
      </c>
      <c r="J17" s="85">
        <v>10.4</v>
      </c>
      <c r="K17" s="85">
        <v>9.8</v>
      </c>
      <c r="L17" s="85">
        <v>8.5</v>
      </c>
      <c r="M17" s="124"/>
      <c r="N17" s="119"/>
      <c r="P17" s="130"/>
      <c r="Q17" s="81"/>
    </row>
    <row r="18" spans="1:17" ht="14.25" customHeight="1">
      <c r="A18" s="120"/>
      <c r="B18" s="123"/>
      <c r="C18" s="123"/>
      <c r="D18" s="123"/>
      <c r="E18" s="123"/>
      <c r="F18" s="85">
        <v>49.5</v>
      </c>
      <c r="G18" s="85">
        <v>52.1</v>
      </c>
      <c r="H18" s="85">
        <v>47</v>
      </c>
      <c r="I18" s="85"/>
      <c r="J18" s="85"/>
      <c r="K18" s="85"/>
      <c r="L18" s="85"/>
      <c r="M18" s="124"/>
      <c r="N18" s="119"/>
      <c r="P18" s="130"/>
      <c r="Q18" s="81"/>
    </row>
    <row r="19" spans="1:17" ht="14.25" customHeight="1">
      <c r="A19" s="120"/>
      <c r="B19" s="125"/>
      <c r="C19" s="125"/>
      <c r="D19" s="125"/>
      <c r="E19" s="125"/>
      <c r="F19" s="85">
        <v>49.6</v>
      </c>
      <c r="G19" s="85">
        <v>51.7</v>
      </c>
      <c r="K19" s="78"/>
      <c r="M19" s="124"/>
      <c r="N19" s="119"/>
      <c r="P19" s="130"/>
      <c r="Q19" s="81"/>
    </row>
    <row r="20" spans="1:17" ht="14.25" customHeight="1">
      <c r="A20" s="120">
        <v>4</v>
      </c>
      <c r="B20" s="1" t="s">
        <v>323</v>
      </c>
      <c r="C20" s="1" t="s">
        <v>324</v>
      </c>
      <c r="D20" s="81">
        <v>1994</v>
      </c>
      <c r="E20" s="1" t="s">
        <v>6</v>
      </c>
      <c r="F20" s="99">
        <f>SUM(F21:F23)</f>
        <v>150</v>
      </c>
      <c r="G20" s="99">
        <f>F20+G21+G22+G23</f>
        <v>304.2</v>
      </c>
      <c r="H20" s="99">
        <f>G20+H21+H22+H23</f>
        <v>394.90000000000003</v>
      </c>
      <c r="I20" s="99">
        <f>H20+I21+I22+I23</f>
        <v>403.3</v>
      </c>
      <c r="J20" s="99">
        <f>I20+J21+J22+J23</f>
        <v>412.90000000000003</v>
      </c>
      <c r="K20" s="99"/>
      <c r="L20" s="99"/>
      <c r="M20" s="99"/>
      <c r="N20" s="122">
        <f>J20+K21</f>
        <v>423.1</v>
      </c>
      <c r="P20" s="130">
        <f>S47</f>
        <v>16.200000000000003</v>
      </c>
      <c r="Q20" s="81" t="s">
        <v>6</v>
      </c>
    </row>
    <row r="21" spans="1:17" ht="14.25" customHeight="1">
      <c r="A21" s="120"/>
      <c r="B21" s="125"/>
      <c r="C21" s="125"/>
      <c r="D21" s="123"/>
      <c r="E21" s="123"/>
      <c r="F21" s="85">
        <v>49.9</v>
      </c>
      <c r="G21" s="85">
        <v>52.1</v>
      </c>
      <c r="H21">
        <v>44.1</v>
      </c>
      <c r="I21" s="85">
        <v>8.4</v>
      </c>
      <c r="J21" s="85">
        <v>9.6</v>
      </c>
      <c r="K21" s="85">
        <v>10.2</v>
      </c>
      <c r="L21" s="85"/>
      <c r="M21" s="85"/>
      <c r="N21" s="119"/>
      <c r="P21" s="130"/>
      <c r="Q21" s="81"/>
    </row>
    <row r="22" spans="1:17" ht="14.25" customHeight="1">
      <c r="A22" s="120"/>
      <c r="B22" s="125"/>
      <c r="C22" s="125"/>
      <c r="D22" s="123"/>
      <c r="E22" s="123"/>
      <c r="F22" s="85">
        <v>50.4</v>
      </c>
      <c r="G22" s="85">
        <v>51.4</v>
      </c>
      <c r="H22" s="85">
        <v>46.6</v>
      </c>
      <c r="I22" s="85"/>
      <c r="J22" s="85"/>
      <c r="K22" s="85"/>
      <c r="L22" s="85"/>
      <c r="M22" s="85"/>
      <c r="N22" s="119"/>
      <c r="P22" s="130"/>
      <c r="Q22" s="81"/>
    </row>
    <row r="23" spans="1:17" ht="14.25" customHeight="1">
      <c r="A23" s="120"/>
      <c r="B23" s="125"/>
      <c r="C23" s="125"/>
      <c r="D23" s="125"/>
      <c r="E23" s="125"/>
      <c r="F23" s="85">
        <v>49.7</v>
      </c>
      <c r="G23" s="85">
        <v>50.7</v>
      </c>
      <c r="K23" s="78"/>
      <c r="N23" s="119"/>
      <c r="P23" s="130"/>
      <c r="Q23" s="81"/>
    </row>
    <row r="24" spans="1:17" ht="14.25" customHeight="1">
      <c r="A24" s="120">
        <v>5</v>
      </c>
      <c r="B24" s="1" t="s">
        <v>40</v>
      </c>
      <c r="C24" s="1" t="s">
        <v>325</v>
      </c>
      <c r="D24" s="81">
        <v>1989</v>
      </c>
      <c r="E24" s="1" t="s">
        <v>6</v>
      </c>
      <c r="F24" s="99">
        <f>SUM(F25:F27)</f>
        <v>143.5</v>
      </c>
      <c r="G24" s="99">
        <f>F24+G25+G26+G27</f>
        <v>293.8</v>
      </c>
      <c r="H24" s="99">
        <f>G24+H25+H26+H27</f>
        <v>390.5</v>
      </c>
      <c r="I24" s="99">
        <f>H24+I25+I26+I27</f>
        <v>398.8</v>
      </c>
      <c r="J24" s="99"/>
      <c r="K24" s="99"/>
      <c r="L24" s="99"/>
      <c r="M24" s="121"/>
      <c r="N24" s="122">
        <f>I24+J25+J26</f>
        <v>408.3</v>
      </c>
      <c r="P24" s="130">
        <f>S48</f>
        <v>14.933333333333337</v>
      </c>
      <c r="Q24" s="81" t="s">
        <v>6</v>
      </c>
    </row>
    <row r="25" spans="1:17" ht="14.25" customHeight="1">
      <c r="A25" s="120"/>
      <c r="B25" s="125"/>
      <c r="C25" s="125"/>
      <c r="D25" s="123"/>
      <c r="E25" s="123"/>
      <c r="F25" s="85">
        <v>45.9</v>
      </c>
      <c r="G25" s="85">
        <v>49.5</v>
      </c>
      <c r="H25">
        <v>47.8</v>
      </c>
      <c r="I25" s="85">
        <v>8.3</v>
      </c>
      <c r="J25" s="85">
        <v>9.5</v>
      </c>
      <c r="K25" s="85"/>
      <c r="L25" s="85"/>
      <c r="M25" s="124"/>
      <c r="N25" s="119"/>
      <c r="P25" s="130"/>
      <c r="Q25" s="81"/>
    </row>
    <row r="26" spans="1:17" ht="14.25" customHeight="1">
      <c r="A26" s="120"/>
      <c r="B26" s="125"/>
      <c r="C26" s="125"/>
      <c r="D26" s="123"/>
      <c r="E26" s="123"/>
      <c r="F26" s="85">
        <v>47.9</v>
      </c>
      <c r="G26" s="85">
        <v>50.2</v>
      </c>
      <c r="H26" s="85">
        <v>48.9</v>
      </c>
      <c r="I26" s="85"/>
      <c r="J26" s="85"/>
      <c r="K26" s="85"/>
      <c r="L26" s="85"/>
      <c r="M26" s="124"/>
      <c r="N26" s="119"/>
      <c r="P26" s="130"/>
      <c r="Q26" s="81"/>
    </row>
    <row r="27" spans="1:17" ht="14.25" customHeight="1">
      <c r="A27" s="120"/>
      <c r="B27" s="125"/>
      <c r="C27" s="125"/>
      <c r="D27" s="125"/>
      <c r="E27" s="125"/>
      <c r="F27" s="85">
        <v>49.7</v>
      </c>
      <c r="G27" s="85">
        <v>50.6</v>
      </c>
      <c r="K27" s="78"/>
      <c r="M27" s="124"/>
      <c r="N27" s="119"/>
      <c r="P27" s="130"/>
      <c r="Q27" s="81"/>
    </row>
    <row r="28" spans="1:17" ht="14.25" customHeight="1">
      <c r="A28" s="120">
        <v>6</v>
      </c>
      <c r="B28" s="1" t="s">
        <v>328</v>
      </c>
      <c r="C28" s="1" t="s">
        <v>329</v>
      </c>
      <c r="D28" s="81">
        <v>1995</v>
      </c>
      <c r="E28" s="1" t="s">
        <v>6</v>
      </c>
      <c r="F28" s="99">
        <f>SUM(F29:F31)</f>
        <v>147.5</v>
      </c>
      <c r="G28" s="99">
        <f>F28+G29+G30+G31</f>
        <v>298</v>
      </c>
      <c r="H28" s="99">
        <f>G28+H29+H30+H31</f>
        <v>386.9</v>
      </c>
      <c r="I28" s="99"/>
      <c r="J28" s="121"/>
      <c r="K28" s="121"/>
      <c r="L28" s="121"/>
      <c r="M28" s="121"/>
      <c r="N28" s="122">
        <f>H28+I29+I30</f>
        <v>395.7</v>
      </c>
      <c r="P28" s="130">
        <f>S49</f>
        <v>13.666666666666671</v>
      </c>
      <c r="Q28" s="81"/>
    </row>
    <row r="29" spans="1:17" ht="14.25" customHeight="1">
      <c r="A29" s="120"/>
      <c r="B29" s="125"/>
      <c r="C29" s="125"/>
      <c r="D29" s="123"/>
      <c r="E29" s="123"/>
      <c r="F29" s="85">
        <v>47.1</v>
      </c>
      <c r="G29" s="85">
        <v>49.3</v>
      </c>
      <c r="H29">
        <v>42.9</v>
      </c>
      <c r="I29" s="85">
        <v>8.8</v>
      </c>
      <c r="J29" s="124"/>
      <c r="K29" s="124"/>
      <c r="L29" s="124"/>
      <c r="M29" s="124"/>
      <c r="N29" s="119"/>
      <c r="P29" s="130"/>
      <c r="Q29" s="81"/>
    </row>
    <row r="30" spans="1:17" ht="14.25" customHeight="1">
      <c r="A30" s="120"/>
      <c r="B30" s="125"/>
      <c r="C30" s="125"/>
      <c r="D30" s="123"/>
      <c r="E30" s="123"/>
      <c r="F30" s="85">
        <v>50.6</v>
      </c>
      <c r="G30" s="85">
        <v>50.4</v>
      </c>
      <c r="H30" s="85">
        <v>46</v>
      </c>
      <c r="I30" s="85"/>
      <c r="J30" s="124"/>
      <c r="K30" s="124"/>
      <c r="L30" s="124"/>
      <c r="M30" s="124"/>
      <c r="N30" s="119"/>
      <c r="P30" s="130"/>
      <c r="Q30" s="81"/>
    </row>
    <row r="31" spans="1:17" ht="14.25" customHeight="1">
      <c r="A31" s="120"/>
      <c r="B31" s="125"/>
      <c r="C31" s="125"/>
      <c r="D31" s="125"/>
      <c r="E31" s="125"/>
      <c r="F31" s="85">
        <v>49.8</v>
      </c>
      <c r="G31" s="85">
        <v>50.8</v>
      </c>
      <c r="J31" s="124"/>
      <c r="K31" s="124"/>
      <c r="L31" s="124"/>
      <c r="M31" s="124"/>
      <c r="N31" s="119"/>
      <c r="P31" s="130"/>
      <c r="Q31" s="81"/>
    </row>
    <row r="32" spans="1:17" ht="14.25" customHeight="1">
      <c r="A32" s="120">
        <v>7</v>
      </c>
      <c r="B32" s="1" t="s">
        <v>96</v>
      </c>
      <c r="C32" s="1" t="s">
        <v>97</v>
      </c>
      <c r="D32" s="81">
        <v>1993</v>
      </c>
      <c r="E32" s="1" t="s">
        <v>15</v>
      </c>
      <c r="F32" s="99">
        <f>SUM(F33:F35)</f>
        <v>137.2</v>
      </c>
      <c r="G32" s="99">
        <f>F32+G33+G34+G35</f>
        <v>285.4</v>
      </c>
      <c r="H32" s="99"/>
      <c r="I32" s="121"/>
      <c r="J32" s="119"/>
      <c r="K32" s="119"/>
      <c r="L32" s="119"/>
      <c r="M32" s="119"/>
      <c r="N32" s="122">
        <f>G32+H33+H34</f>
        <v>384</v>
      </c>
      <c r="P32" s="130">
        <f>S50</f>
        <v>12.400000000000006</v>
      </c>
      <c r="Q32" s="81" t="s">
        <v>15</v>
      </c>
    </row>
    <row r="33" spans="1:17" ht="14.25" customHeight="1">
      <c r="A33" s="119"/>
      <c r="B33" s="125"/>
      <c r="C33" s="125"/>
      <c r="D33" s="125"/>
      <c r="E33" s="125"/>
      <c r="F33" s="85">
        <v>44.2</v>
      </c>
      <c r="G33" s="85">
        <v>48</v>
      </c>
      <c r="H33">
        <v>49.6</v>
      </c>
      <c r="I33" s="124"/>
      <c r="J33" s="119"/>
      <c r="K33" s="119"/>
      <c r="L33" s="119"/>
      <c r="M33" s="119"/>
      <c r="N33" s="119"/>
      <c r="P33" s="130"/>
      <c r="Q33" s="81"/>
    </row>
    <row r="34" spans="1:17" ht="14.25" customHeight="1">
      <c r="A34" s="119"/>
      <c r="B34" s="125"/>
      <c r="C34" s="125"/>
      <c r="D34" s="125"/>
      <c r="E34" s="125"/>
      <c r="F34" s="85">
        <v>47.3</v>
      </c>
      <c r="G34" s="85">
        <v>49.3</v>
      </c>
      <c r="H34" s="85">
        <v>49</v>
      </c>
      <c r="I34" s="124"/>
      <c r="J34" s="119"/>
      <c r="K34" s="119"/>
      <c r="L34" s="119"/>
      <c r="M34" s="119"/>
      <c r="N34" s="119"/>
      <c r="P34" s="130"/>
      <c r="Q34" s="81"/>
    </row>
    <row r="35" spans="1:17" ht="14.25" customHeight="1">
      <c r="A35" s="119"/>
      <c r="B35" s="125"/>
      <c r="C35" s="125"/>
      <c r="D35" s="125"/>
      <c r="E35" s="125"/>
      <c r="F35" s="85">
        <v>45.7</v>
      </c>
      <c r="G35" s="85">
        <v>50.9</v>
      </c>
      <c r="I35" s="124"/>
      <c r="J35" s="119"/>
      <c r="K35" s="119"/>
      <c r="L35" s="119"/>
      <c r="M35" s="119"/>
      <c r="N35" s="119"/>
      <c r="P35" s="130"/>
      <c r="Q35" s="81"/>
    </row>
    <row r="36" spans="1:17" ht="14.25" customHeight="1">
      <c r="A36" s="120">
        <v>8</v>
      </c>
      <c r="B36" s="1" t="s">
        <v>326</v>
      </c>
      <c r="C36" s="1" t="s">
        <v>327</v>
      </c>
      <c r="D36" s="81">
        <v>1991</v>
      </c>
      <c r="E36" s="1" t="s">
        <v>1</v>
      </c>
      <c r="F36" s="99">
        <f>SUM(F37:F41)</f>
        <v>139.7</v>
      </c>
      <c r="G36" s="99">
        <f>F36+G37+G38+G39</f>
        <v>292.2</v>
      </c>
      <c r="H36" s="99"/>
      <c r="I36" s="121"/>
      <c r="J36" s="119"/>
      <c r="K36" s="119"/>
      <c r="L36" s="119"/>
      <c r="M36" s="119"/>
      <c r="N36" s="122">
        <f>G36+H37+H38</f>
        <v>376.90000000000003</v>
      </c>
      <c r="P36" s="130">
        <f>S51</f>
        <v>11.13333333333334</v>
      </c>
      <c r="Q36" s="81" t="s">
        <v>1</v>
      </c>
    </row>
    <row r="37" spans="6:17" ht="14.25" customHeight="1">
      <c r="F37" s="85">
        <v>47.4</v>
      </c>
      <c r="G37" s="85">
        <v>50</v>
      </c>
      <c r="H37">
        <v>42.6</v>
      </c>
      <c r="N37" s="50"/>
      <c r="Q37" s="81"/>
    </row>
    <row r="38" spans="6:17" ht="14.25" customHeight="1">
      <c r="F38" s="85">
        <v>47.6</v>
      </c>
      <c r="G38" s="85">
        <v>50.9</v>
      </c>
      <c r="H38">
        <v>42.1</v>
      </c>
      <c r="M38" s="78"/>
      <c r="Q38" s="81"/>
    </row>
    <row r="39" spans="6:13" ht="14.25" customHeight="1">
      <c r="F39" s="85">
        <v>44.7</v>
      </c>
      <c r="G39">
        <v>51.6</v>
      </c>
      <c r="M39" s="78"/>
    </row>
    <row r="40" ht="15.75">
      <c r="M40" s="78"/>
    </row>
    <row r="41" spans="1:2" ht="18.75">
      <c r="A41" s="76" t="s">
        <v>68</v>
      </c>
      <c r="B41" s="50"/>
    </row>
    <row r="42" spans="1:2" ht="18.75">
      <c r="A42" s="76"/>
      <c r="B42" s="50"/>
    </row>
    <row r="43" spans="1:19" ht="15.75">
      <c r="A43" s="97" t="s">
        <v>50</v>
      </c>
      <c r="B43" s="248" t="s">
        <v>51</v>
      </c>
      <c r="C43" s="248"/>
      <c r="D43" s="97"/>
      <c r="E43" s="97" t="s">
        <v>52</v>
      </c>
      <c r="F43" s="248" t="s">
        <v>65</v>
      </c>
      <c r="G43" s="248"/>
      <c r="H43" s="248"/>
      <c r="I43" s="248" t="s">
        <v>66</v>
      </c>
      <c r="J43" s="248"/>
      <c r="K43" s="248"/>
      <c r="L43" s="248" t="s">
        <v>67</v>
      </c>
      <c r="M43" s="248"/>
      <c r="N43" s="248"/>
      <c r="O43" s="97" t="s">
        <v>54</v>
      </c>
      <c r="P43" s="133" t="s">
        <v>61</v>
      </c>
      <c r="Q43" s="97" t="s">
        <v>55</v>
      </c>
      <c r="S43">
        <f>(P8-1)/15</f>
        <v>1.2666666666666666</v>
      </c>
    </row>
    <row r="44" spans="1:19" ht="15.75">
      <c r="A44" s="80" t="s">
        <v>151</v>
      </c>
      <c r="B44" s="83" t="s">
        <v>32</v>
      </c>
      <c r="C44" s="83" t="s">
        <v>33</v>
      </c>
      <c r="D44" s="52">
        <v>1968</v>
      </c>
      <c r="E44" s="51" t="s">
        <v>6</v>
      </c>
      <c r="F44" s="52">
        <v>97</v>
      </c>
      <c r="G44" s="52">
        <v>95</v>
      </c>
      <c r="H44" s="53">
        <v>192</v>
      </c>
      <c r="I44" s="52">
        <v>99</v>
      </c>
      <c r="J44" s="52">
        <v>99</v>
      </c>
      <c r="K44" s="53">
        <v>198</v>
      </c>
      <c r="L44" s="52">
        <v>93</v>
      </c>
      <c r="M44" s="52">
        <v>92</v>
      </c>
      <c r="N44" s="53">
        <v>185</v>
      </c>
      <c r="O44" s="53">
        <v>575</v>
      </c>
      <c r="P44" s="130"/>
      <c r="Q44" s="56"/>
      <c r="S44" s="179">
        <f>P8</f>
        <v>20</v>
      </c>
    </row>
    <row r="45" spans="1:19" ht="15.75">
      <c r="A45" s="80" t="s">
        <v>151</v>
      </c>
      <c r="B45" s="83" t="s">
        <v>26</v>
      </c>
      <c r="C45" s="83" t="s">
        <v>27</v>
      </c>
      <c r="D45" s="52">
        <v>1969</v>
      </c>
      <c r="E45" s="51" t="s">
        <v>6</v>
      </c>
      <c r="F45" s="52">
        <v>92</v>
      </c>
      <c r="G45" s="52">
        <v>98</v>
      </c>
      <c r="H45" s="53">
        <v>190</v>
      </c>
      <c r="I45" s="52">
        <v>98</v>
      </c>
      <c r="J45" s="52">
        <v>96</v>
      </c>
      <c r="K45" s="53">
        <v>194</v>
      </c>
      <c r="L45" s="52">
        <v>91</v>
      </c>
      <c r="M45" s="52">
        <v>96</v>
      </c>
      <c r="N45" s="53">
        <v>187</v>
      </c>
      <c r="O45" s="53">
        <v>571</v>
      </c>
      <c r="P45" s="130"/>
      <c r="Q45" s="56"/>
      <c r="S45" s="179">
        <f>S44-S43</f>
        <v>18.733333333333334</v>
      </c>
    </row>
    <row r="46" spans="1:19" ht="15.75">
      <c r="A46" s="80" t="s">
        <v>151</v>
      </c>
      <c r="B46" s="83" t="s">
        <v>25</v>
      </c>
      <c r="C46" s="83" t="s">
        <v>93</v>
      </c>
      <c r="D46" s="52">
        <v>1990</v>
      </c>
      <c r="E46" s="51" t="s">
        <v>15</v>
      </c>
      <c r="F46" s="52">
        <v>95</v>
      </c>
      <c r="G46" s="52">
        <v>97</v>
      </c>
      <c r="H46" s="53">
        <v>192</v>
      </c>
      <c r="I46" s="52">
        <v>98</v>
      </c>
      <c r="J46" s="52">
        <v>96</v>
      </c>
      <c r="K46" s="53">
        <v>194</v>
      </c>
      <c r="L46" s="52">
        <v>91</v>
      </c>
      <c r="M46" s="52">
        <v>88</v>
      </c>
      <c r="N46" s="53">
        <v>179</v>
      </c>
      <c r="O46" s="53">
        <v>565</v>
      </c>
      <c r="P46" s="130"/>
      <c r="Q46" s="56"/>
      <c r="S46" s="179">
        <f>S45-S43</f>
        <v>17.46666666666667</v>
      </c>
    </row>
    <row r="47" spans="1:19" ht="15.75">
      <c r="A47" s="80" t="s">
        <v>151</v>
      </c>
      <c r="B47" s="83" t="s">
        <v>323</v>
      </c>
      <c r="C47" s="83" t="s">
        <v>324</v>
      </c>
      <c r="D47" s="52">
        <v>1994</v>
      </c>
      <c r="E47" s="51" t="s">
        <v>6</v>
      </c>
      <c r="F47" s="52">
        <v>94</v>
      </c>
      <c r="G47" s="52">
        <v>95</v>
      </c>
      <c r="H47" s="53">
        <v>189</v>
      </c>
      <c r="I47" s="52">
        <v>96</v>
      </c>
      <c r="J47" s="52">
        <v>98</v>
      </c>
      <c r="K47" s="53">
        <v>194</v>
      </c>
      <c r="L47" s="52">
        <v>90</v>
      </c>
      <c r="M47" s="52">
        <v>89</v>
      </c>
      <c r="N47" s="53">
        <v>179</v>
      </c>
      <c r="O47" s="53">
        <v>562</v>
      </c>
      <c r="P47" s="130"/>
      <c r="Q47" s="56"/>
      <c r="S47" s="179">
        <f>S46-S43</f>
        <v>16.200000000000003</v>
      </c>
    </row>
    <row r="48" spans="1:19" ht="15.75">
      <c r="A48" s="80" t="s">
        <v>151</v>
      </c>
      <c r="B48" s="83" t="s">
        <v>40</v>
      </c>
      <c r="C48" s="83" t="s">
        <v>325</v>
      </c>
      <c r="D48" s="52">
        <v>1989</v>
      </c>
      <c r="E48" s="51" t="s">
        <v>6</v>
      </c>
      <c r="F48" s="52">
        <v>94</v>
      </c>
      <c r="G48" s="52">
        <v>93</v>
      </c>
      <c r="H48" s="53">
        <v>187</v>
      </c>
      <c r="I48" s="52">
        <v>95</v>
      </c>
      <c r="J48" s="52">
        <v>96</v>
      </c>
      <c r="K48" s="53">
        <v>191</v>
      </c>
      <c r="L48" s="52">
        <v>92</v>
      </c>
      <c r="M48" s="52">
        <v>88</v>
      </c>
      <c r="N48" s="53">
        <v>180</v>
      </c>
      <c r="O48" s="53">
        <v>558</v>
      </c>
      <c r="P48" s="130"/>
      <c r="Q48" s="56"/>
      <c r="S48" s="179">
        <f>S47-S43</f>
        <v>14.933333333333337</v>
      </c>
    </row>
    <row r="49" spans="1:19" ht="15.75">
      <c r="A49" s="80" t="s">
        <v>151</v>
      </c>
      <c r="B49" s="83" t="s">
        <v>326</v>
      </c>
      <c r="C49" s="83" t="s">
        <v>327</v>
      </c>
      <c r="D49" s="52">
        <v>1991</v>
      </c>
      <c r="E49" s="51" t="s">
        <v>1</v>
      </c>
      <c r="F49" s="52">
        <v>92</v>
      </c>
      <c r="G49" s="52">
        <v>92</v>
      </c>
      <c r="H49" s="53">
        <v>184</v>
      </c>
      <c r="I49" s="52">
        <v>97</v>
      </c>
      <c r="J49" s="52">
        <v>97</v>
      </c>
      <c r="K49" s="53">
        <v>194</v>
      </c>
      <c r="L49" s="52">
        <v>90</v>
      </c>
      <c r="M49" s="52">
        <v>89</v>
      </c>
      <c r="N49" s="53">
        <v>179</v>
      </c>
      <c r="O49" s="53">
        <v>557</v>
      </c>
      <c r="P49" s="130"/>
      <c r="Q49" s="56"/>
      <c r="S49" s="179">
        <f>S48-S43</f>
        <v>13.666666666666671</v>
      </c>
    </row>
    <row r="50" spans="1:19" ht="15.75">
      <c r="A50" s="80" t="s">
        <v>151</v>
      </c>
      <c r="B50" s="83" t="s">
        <v>328</v>
      </c>
      <c r="C50" s="83" t="s">
        <v>329</v>
      </c>
      <c r="D50" s="52">
        <v>1995</v>
      </c>
      <c r="E50" s="51" t="s">
        <v>6</v>
      </c>
      <c r="F50" s="52">
        <v>92</v>
      </c>
      <c r="G50" s="52">
        <v>92</v>
      </c>
      <c r="H50" s="53">
        <v>184</v>
      </c>
      <c r="I50" s="52">
        <v>96</v>
      </c>
      <c r="J50" s="52">
        <v>98</v>
      </c>
      <c r="K50" s="53">
        <v>194</v>
      </c>
      <c r="L50" s="52">
        <v>89</v>
      </c>
      <c r="M50" s="52">
        <v>89</v>
      </c>
      <c r="N50" s="53">
        <v>178</v>
      </c>
      <c r="O50" s="53">
        <v>556</v>
      </c>
      <c r="P50" s="130"/>
      <c r="Q50" s="56"/>
      <c r="S50" s="179">
        <f>S49-S43</f>
        <v>12.400000000000006</v>
      </c>
    </row>
    <row r="51" spans="1:19" ht="15.75">
      <c r="A51" s="80" t="s">
        <v>151</v>
      </c>
      <c r="B51" s="83" t="s">
        <v>96</v>
      </c>
      <c r="C51" s="83" t="s">
        <v>97</v>
      </c>
      <c r="D51" s="52">
        <v>1993</v>
      </c>
      <c r="E51" s="51" t="s">
        <v>15</v>
      </c>
      <c r="F51" s="52">
        <v>95</v>
      </c>
      <c r="G51" s="52">
        <v>97</v>
      </c>
      <c r="H51" s="53">
        <v>192</v>
      </c>
      <c r="I51" s="52">
        <v>100</v>
      </c>
      <c r="J51" s="52">
        <v>87</v>
      </c>
      <c r="K51" s="53">
        <v>187</v>
      </c>
      <c r="L51" s="52">
        <v>86</v>
      </c>
      <c r="M51" s="52">
        <v>88</v>
      </c>
      <c r="N51" s="53">
        <v>174</v>
      </c>
      <c r="O51" s="53">
        <v>553</v>
      </c>
      <c r="P51" s="130"/>
      <c r="Q51" s="56"/>
      <c r="S51" s="179">
        <f>S50-S43</f>
        <v>11.13333333333334</v>
      </c>
    </row>
    <row r="52" spans="1:19" ht="15.75">
      <c r="A52" s="52" t="s">
        <v>11</v>
      </c>
      <c r="B52" s="51" t="s">
        <v>330</v>
      </c>
      <c r="C52" s="51" t="s">
        <v>331</v>
      </c>
      <c r="D52" s="52">
        <v>1992</v>
      </c>
      <c r="E52" s="51" t="s">
        <v>1</v>
      </c>
      <c r="F52" s="52">
        <v>94</v>
      </c>
      <c r="G52" s="52">
        <v>91</v>
      </c>
      <c r="H52" s="53">
        <v>185</v>
      </c>
      <c r="I52" s="52">
        <v>93</v>
      </c>
      <c r="J52" s="52">
        <v>94</v>
      </c>
      <c r="K52" s="53">
        <v>187</v>
      </c>
      <c r="L52" s="52">
        <v>87</v>
      </c>
      <c r="M52" s="52">
        <v>92</v>
      </c>
      <c r="N52" s="53">
        <v>179</v>
      </c>
      <c r="O52" s="53">
        <v>551</v>
      </c>
      <c r="P52" s="130">
        <f aca="true" t="shared" si="0" ref="P52:P58">S52</f>
        <v>9.866666666666674</v>
      </c>
      <c r="Q52" s="56" t="s">
        <v>1</v>
      </c>
      <c r="S52" s="179">
        <f>S51-S43</f>
        <v>9.866666666666674</v>
      </c>
    </row>
    <row r="53" spans="1:19" ht="15.75">
      <c r="A53" s="52" t="s">
        <v>12</v>
      </c>
      <c r="B53" s="51" t="s">
        <v>28</v>
      </c>
      <c r="C53" s="51" t="s">
        <v>29</v>
      </c>
      <c r="D53" s="52">
        <v>1969</v>
      </c>
      <c r="E53" s="51" t="s">
        <v>1</v>
      </c>
      <c r="F53" s="52">
        <v>93</v>
      </c>
      <c r="G53" s="52">
        <v>93</v>
      </c>
      <c r="H53" s="53">
        <v>186</v>
      </c>
      <c r="I53" s="52">
        <v>94</v>
      </c>
      <c r="J53" s="52">
        <v>96</v>
      </c>
      <c r="K53" s="53">
        <v>190</v>
      </c>
      <c r="L53" s="52">
        <v>83</v>
      </c>
      <c r="M53" s="52">
        <v>83</v>
      </c>
      <c r="N53" s="53">
        <v>166</v>
      </c>
      <c r="O53" s="53">
        <v>542</v>
      </c>
      <c r="P53" s="130">
        <f t="shared" si="0"/>
        <v>8.600000000000009</v>
      </c>
      <c r="Q53" s="56" t="s">
        <v>1</v>
      </c>
      <c r="S53" s="179">
        <f>S52-S43</f>
        <v>8.600000000000009</v>
      </c>
    </row>
    <row r="54" spans="1:19" ht="15.75">
      <c r="A54" s="52" t="s">
        <v>14</v>
      </c>
      <c r="B54" s="55" t="s">
        <v>38</v>
      </c>
      <c r="C54" s="55" t="s">
        <v>39</v>
      </c>
      <c r="D54" s="56">
        <v>1994</v>
      </c>
      <c r="E54" s="55" t="s">
        <v>6</v>
      </c>
      <c r="F54" s="56">
        <v>93</v>
      </c>
      <c r="G54" s="56">
        <v>91</v>
      </c>
      <c r="H54" s="57">
        <v>184</v>
      </c>
      <c r="I54" s="56">
        <v>96</v>
      </c>
      <c r="J54" s="56">
        <v>93</v>
      </c>
      <c r="K54" s="57">
        <v>189</v>
      </c>
      <c r="L54" s="56">
        <v>85</v>
      </c>
      <c r="M54" s="56">
        <v>83</v>
      </c>
      <c r="N54" s="57">
        <v>168</v>
      </c>
      <c r="O54" s="57">
        <v>541</v>
      </c>
      <c r="P54" s="130">
        <f t="shared" si="0"/>
        <v>7.333333333333342</v>
      </c>
      <c r="Q54" s="56"/>
      <c r="S54" s="179">
        <f>S53-S43</f>
        <v>7.333333333333342</v>
      </c>
    </row>
    <row r="55" spans="1:19" s="152" customFormat="1" ht="15.75">
      <c r="A55" s="52" t="s">
        <v>16</v>
      </c>
      <c r="B55" s="55" t="s">
        <v>332</v>
      </c>
      <c r="C55" s="55" t="s">
        <v>333</v>
      </c>
      <c r="D55" s="56">
        <v>1994</v>
      </c>
      <c r="E55" s="55" t="s">
        <v>15</v>
      </c>
      <c r="F55" s="56">
        <v>87</v>
      </c>
      <c r="G55" s="56">
        <v>94</v>
      </c>
      <c r="H55" s="57">
        <v>181</v>
      </c>
      <c r="I55" s="56">
        <v>92</v>
      </c>
      <c r="J55" s="56">
        <v>92</v>
      </c>
      <c r="K55" s="57">
        <v>184</v>
      </c>
      <c r="L55" s="56">
        <v>84</v>
      </c>
      <c r="M55" s="56">
        <v>88</v>
      </c>
      <c r="N55" s="57">
        <v>172</v>
      </c>
      <c r="O55" s="57">
        <v>537</v>
      </c>
      <c r="P55" s="130">
        <f t="shared" si="0"/>
        <v>6.066666666666675</v>
      </c>
      <c r="Q55" s="56" t="s">
        <v>15</v>
      </c>
      <c r="S55" s="179">
        <f>S54-S43</f>
        <v>6.066666666666675</v>
      </c>
    </row>
    <row r="56" spans="1:19" s="152" customFormat="1" ht="15.75">
      <c r="A56" s="52" t="s">
        <v>17</v>
      </c>
      <c r="B56" s="55" t="s">
        <v>40</v>
      </c>
      <c r="C56" s="55" t="s">
        <v>41</v>
      </c>
      <c r="D56" s="56">
        <v>1993</v>
      </c>
      <c r="E56" s="55" t="s">
        <v>1</v>
      </c>
      <c r="F56" s="56">
        <v>92</v>
      </c>
      <c r="G56" s="56">
        <v>88</v>
      </c>
      <c r="H56" s="57">
        <v>180</v>
      </c>
      <c r="I56" s="56">
        <v>93</v>
      </c>
      <c r="J56" s="56">
        <v>96</v>
      </c>
      <c r="K56" s="57">
        <v>189</v>
      </c>
      <c r="L56" s="56">
        <v>79</v>
      </c>
      <c r="M56" s="56">
        <v>83</v>
      </c>
      <c r="N56" s="57">
        <v>162</v>
      </c>
      <c r="O56" s="57">
        <v>531</v>
      </c>
      <c r="P56" s="130">
        <f t="shared" si="0"/>
        <v>4.800000000000009</v>
      </c>
      <c r="Q56" s="79"/>
      <c r="S56" s="179">
        <f>S55-S43</f>
        <v>4.800000000000009</v>
      </c>
    </row>
    <row r="57" spans="1:19" s="152" customFormat="1" ht="15.75">
      <c r="A57" s="52" t="s">
        <v>18</v>
      </c>
      <c r="B57" s="55" t="s">
        <v>30</v>
      </c>
      <c r="C57" s="55" t="s">
        <v>31</v>
      </c>
      <c r="D57" s="56">
        <v>1989</v>
      </c>
      <c r="E57" s="55" t="s">
        <v>1</v>
      </c>
      <c r="F57" s="56">
        <v>88</v>
      </c>
      <c r="G57" s="56">
        <v>93</v>
      </c>
      <c r="H57" s="57">
        <v>181</v>
      </c>
      <c r="I57" s="56">
        <v>91</v>
      </c>
      <c r="J57" s="56">
        <v>88</v>
      </c>
      <c r="K57" s="57">
        <v>179</v>
      </c>
      <c r="L57" s="56">
        <v>89</v>
      </c>
      <c r="M57" s="56">
        <v>82</v>
      </c>
      <c r="N57" s="57">
        <v>171</v>
      </c>
      <c r="O57" s="57">
        <v>531</v>
      </c>
      <c r="P57" s="130">
        <f t="shared" si="0"/>
        <v>3.533333333333342</v>
      </c>
      <c r="Q57" s="79"/>
      <c r="S57" s="179">
        <f>S56-S43</f>
        <v>3.533333333333342</v>
      </c>
    </row>
    <row r="58" spans="1:19" s="152" customFormat="1" ht="15.75">
      <c r="A58" s="52" t="s">
        <v>19</v>
      </c>
      <c r="B58" s="55" t="s">
        <v>334</v>
      </c>
      <c r="C58" s="55" t="s">
        <v>335</v>
      </c>
      <c r="D58" s="56">
        <v>1973</v>
      </c>
      <c r="E58" s="55" t="s">
        <v>6</v>
      </c>
      <c r="F58" s="56">
        <v>86</v>
      </c>
      <c r="G58" s="56">
        <v>90</v>
      </c>
      <c r="H58" s="57">
        <v>176</v>
      </c>
      <c r="I58" s="56">
        <v>97</v>
      </c>
      <c r="J58" s="56">
        <v>95</v>
      </c>
      <c r="K58" s="57">
        <v>192</v>
      </c>
      <c r="L58" s="56">
        <v>78</v>
      </c>
      <c r="M58" s="56">
        <v>78</v>
      </c>
      <c r="N58" s="57">
        <v>156</v>
      </c>
      <c r="O58" s="57">
        <v>524</v>
      </c>
      <c r="P58" s="130">
        <f t="shared" si="0"/>
        <v>2.2666666666666755</v>
      </c>
      <c r="Q58" s="79"/>
      <c r="S58" s="179">
        <f>S57-S43</f>
        <v>2.2666666666666755</v>
      </c>
    </row>
    <row r="59" spans="1:19" s="152" customFormat="1" ht="15.75">
      <c r="A59" s="52" t="s">
        <v>20</v>
      </c>
      <c r="B59" s="55" t="s">
        <v>336</v>
      </c>
      <c r="C59" s="55" t="s">
        <v>337</v>
      </c>
      <c r="D59" s="56">
        <v>1995</v>
      </c>
      <c r="E59" s="55" t="s">
        <v>15</v>
      </c>
      <c r="F59" s="56">
        <v>87</v>
      </c>
      <c r="G59" s="56">
        <v>89</v>
      </c>
      <c r="H59" s="57">
        <v>176</v>
      </c>
      <c r="I59" s="56">
        <v>88</v>
      </c>
      <c r="J59" s="56">
        <v>92</v>
      </c>
      <c r="K59" s="57">
        <v>180</v>
      </c>
      <c r="L59" s="56">
        <v>76</v>
      </c>
      <c r="M59" s="56">
        <v>91</v>
      </c>
      <c r="N59" s="57">
        <v>167</v>
      </c>
      <c r="O59" s="57">
        <v>523</v>
      </c>
      <c r="P59" s="130">
        <v>1</v>
      </c>
      <c r="Q59" s="79"/>
      <c r="S59" s="179">
        <f>S58-S43</f>
        <v>1.0000000000000089</v>
      </c>
    </row>
    <row r="61" spans="1:17" ht="22.5">
      <c r="A61" s="247" t="s">
        <v>133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ht="15.75">
      <c r="N62" s="50"/>
    </row>
    <row r="63" spans="1:15" ht="15.75">
      <c r="A63" s="155" t="s">
        <v>135</v>
      </c>
      <c r="O63" s="1" t="s">
        <v>136</v>
      </c>
    </row>
    <row r="64" ht="15.75">
      <c r="M64" s="78"/>
    </row>
    <row r="65" spans="1:2" ht="18.75">
      <c r="A65" s="76" t="s">
        <v>154</v>
      </c>
      <c r="B65" s="50"/>
    </row>
    <row r="66" ht="15.75">
      <c r="N66" s="50"/>
    </row>
    <row r="67" spans="1:17" ht="15.75">
      <c r="A67" s="97" t="s">
        <v>50</v>
      </c>
      <c r="B67" s="248" t="s">
        <v>51</v>
      </c>
      <c r="C67" s="248"/>
      <c r="D67" s="97"/>
      <c r="E67" s="97" t="s">
        <v>52</v>
      </c>
      <c r="F67" s="158" t="s">
        <v>122</v>
      </c>
      <c r="G67" s="158" t="s">
        <v>123</v>
      </c>
      <c r="H67" s="250" t="s">
        <v>124</v>
      </c>
      <c r="I67" s="250"/>
      <c r="J67" s="250"/>
      <c r="K67" s="250"/>
      <c r="L67" s="250"/>
      <c r="M67" s="250"/>
      <c r="N67" s="160" t="s">
        <v>54</v>
      </c>
      <c r="O67" s="161"/>
      <c r="P67" s="162" t="s">
        <v>61</v>
      </c>
      <c r="Q67" s="163" t="s">
        <v>55</v>
      </c>
    </row>
    <row r="68" spans="1:17" ht="14.25" customHeight="1">
      <c r="A68" s="127" t="s">
        <v>0</v>
      </c>
      <c r="B68" s="54" t="s">
        <v>302</v>
      </c>
      <c r="C68" s="54" t="s">
        <v>303</v>
      </c>
      <c r="D68" s="56">
        <v>2001</v>
      </c>
      <c r="E68" s="55" t="s">
        <v>6</v>
      </c>
      <c r="F68" s="99">
        <f>SUM(F69:F71)</f>
        <v>142.39999999999998</v>
      </c>
      <c r="G68" s="99">
        <f>F68+G69+G70+G71</f>
        <v>297.29999999999995</v>
      </c>
      <c r="H68" s="99">
        <f>G68+H69+H70</f>
        <v>393.09999999999997</v>
      </c>
      <c r="I68" s="99">
        <f>H68+I69</f>
        <v>401.79999999999995</v>
      </c>
      <c r="J68" s="99">
        <f>I68+J69</f>
        <v>412.29999999999995</v>
      </c>
      <c r="K68" s="99">
        <f>J68+K69</f>
        <v>422.19999999999993</v>
      </c>
      <c r="L68" s="99">
        <f>K68+L69</f>
        <v>432.29999999999995</v>
      </c>
      <c r="M68" s="87"/>
      <c r="N68" s="126">
        <f>L68+M69</f>
        <v>440.69999999999993</v>
      </c>
      <c r="P68" s="130">
        <v>20</v>
      </c>
      <c r="Q68" s="56" t="s">
        <v>6</v>
      </c>
    </row>
    <row r="69" spans="1:16" ht="14.25" customHeight="1">
      <c r="A69" s="127"/>
      <c r="B69" s="123"/>
      <c r="C69" s="123"/>
      <c r="D69" s="123"/>
      <c r="E69" s="123"/>
      <c r="F69" s="85">
        <v>47.4</v>
      </c>
      <c r="G69" s="85">
        <v>51.8</v>
      </c>
      <c r="H69">
        <v>48.7</v>
      </c>
      <c r="I69" s="85">
        <v>8.7</v>
      </c>
      <c r="J69" s="85">
        <v>10.5</v>
      </c>
      <c r="K69" s="85">
        <v>9.9</v>
      </c>
      <c r="L69" s="85">
        <v>10.1</v>
      </c>
      <c r="M69" s="85">
        <v>8.4</v>
      </c>
      <c r="N69" s="85"/>
      <c r="P69" s="130"/>
    </row>
    <row r="70" spans="1:16" ht="14.25" customHeight="1">
      <c r="A70" s="127"/>
      <c r="B70" s="123"/>
      <c r="C70" s="123"/>
      <c r="D70" s="123"/>
      <c r="E70" s="123"/>
      <c r="F70" s="85">
        <v>46.8</v>
      </c>
      <c r="G70" s="85">
        <v>51.1</v>
      </c>
      <c r="H70" s="85">
        <v>47.1</v>
      </c>
      <c r="I70" s="85"/>
      <c r="J70" s="85"/>
      <c r="K70" s="85"/>
      <c r="L70" s="85"/>
      <c r="M70" s="85"/>
      <c r="N70" s="85"/>
      <c r="P70" s="130"/>
    </row>
    <row r="71" spans="1:16" ht="14.25" customHeight="1">
      <c r="A71" s="127"/>
      <c r="B71" s="125"/>
      <c r="C71" s="125"/>
      <c r="D71" s="125"/>
      <c r="E71" s="125"/>
      <c r="F71" s="85">
        <v>48.2</v>
      </c>
      <c r="G71" s="85">
        <v>52</v>
      </c>
      <c r="K71" s="78"/>
      <c r="P71" s="130"/>
    </row>
    <row r="72" spans="1:17" ht="14.25" customHeight="1">
      <c r="A72" s="127" t="s">
        <v>2</v>
      </c>
      <c r="B72" s="54" t="s">
        <v>305</v>
      </c>
      <c r="C72" s="54" t="s">
        <v>306</v>
      </c>
      <c r="D72" s="56">
        <v>1998</v>
      </c>
      <c r="E72" s="55" t="s">
        <v>6</v>
      </c>
      <c r="F72" s="99">
        <f>SUM(F73:F75)</f>
        <v>140.4</v>
      </c>
      <c r="G72" s="99">
        <f>F72+G73+G74+G75</f>
        <v>289.1</v>
      </c>
      <c r="H72" s="99">
        <f>G72+H73+H74</f>
        <v>381.70000000000005</v>
      </c>
      <c r="I72" s="99">
        <f>H72+I73</f>
        <v>391.30000000000007</v>
      </c>
      <c r="J72" s="99">
        <f>I72+J73</f>
        <v>401.9000000000001</v>
      </c>
      <c r="K72" s="99">
        <f>J72+K73</f>
        <v>409.2000000000001</v>
      </c>
      <c r="L72" s="99">
        <f>K72+L73</f>
        <v>419.1000000000001</v>
      </c>
      <c r="M72" s="99"/>
      <c r="N72" s="126">
        <f>L72+M73</f>
        <v>429.1000000000001</v>
      </c>
      <c r="P72" s="130">
        <f>S105</f>
        <v>18.8125</v>
      </c>
      <c r="Q72" s="79"/>
    </row>
    <row r="73" spans="1:16" ht="14.25" customHeight="1">
      <c r="A73" s="127"/>
      <c r="B73" s="123"/>
      <c r="C73" s="123"/>
      <c r="D73" s="123"/>
      <c r="E73" s="123"/>
      <c r="F73" s="85">
        <v>46.4</v>
      </c>
      <c r="G73" s="85">
        <v>50.9</v>
      </c>
      <c r="H73">
        <v>46.6</v>
      </c>
      <c r="I73" s="85">
        <v>9.6</v>
      </c>
      <c r="J73" s="85">
        <v>10.6</v>
      </c>
      <c r="K73" s="85">
        <v>7.3</v>
      </c>
      <c r="L73" s="85">
        <v>9.9</v>
      </c>
      <c r="M73" s="85">
        <v>10</v>
      </c>
      <c r="N73" s="119"/>
      <c r="P73" s="130"/>
    </row>
    <row r="74" spans="1:16" ht="14.25" customHeight="1">
      <c r="A74" s="127"/>
      <c r="B74" s="123"/>
      <c r="C74" s="123"/>
      <c r="D74" s="123"/>
      <c r="E74" s="123"/>
      <c r="F74" s="85">
        <v>47</v>
      </c>
      <c r="G74" s="85">
        <v>50.5</v>
      </c>
      <c r="H74" s="85">
        <v>46</v>
      </c>
      <c r="I74" s="85"/>
      <c r="J74" s="85"/>
      <c r="K74" s="85"/>
      <c r="L74" s="85"/>
      <c r="M74" s="85"/>
      <c r="N74" s="119"/>
      <c r="P74" s="130"/>
    </row>
    <row r="75" spans="1:16" ht="14.25" customHeight="1">
      <c r="A75" s="127"/>
      <c r="B75" s="125"/>
      <c r="C75" s="125"/>
      <c r="D75" s="125"/>
      <c r="E75" s="125"/>
      <c r="F75" s="85">
        <v>47</v>
      </c>
      <c r="G75" s="85">
        <v>47.3</v>
      </c>
      <c r="K75" s="78"/>
      <c r="N75" s="119"/>
      <c r="P75" s="130"/>
    </row>
    <row r="76" spans="1:17" ht="14.25" customHeight="1">
      <c r="A76" s="127" t="s">
        <v>3</v>
      </c>
      <c r="B76" s="54" t="s">
        <v>300</v>
      </c>
      <c r="C76" s="54" t="s">
        <v>301</v>
      </c>
      <c r="D76" s="56">
        <v>2000</v>
      </c>
      <c r="E76" s="55" t="s">
        <v>1</v>
      </c>
      <c r="F76" s="99">
        <f>SUM(F77:F79)</f>
        <v>144.7</v>
      </c>
      <c r="G76" s="99">
        <f>F76+G77+G78+G79</f>
        <v>296.5</v>
      </c>
      <c r="H76" s="99">
        <f>G76+H77+H78</f>
        <v>383.6</v>
      </c>
      <c r="I76" s="99">
        <f>H76+I77</f>
        <v>390.70000000000005</v>
      </c>
      <c r="J76" s="99">
        <f>I76+J77</f>
        <v>398.20000000000005</v>
      </c>
      <c r="K76" s="99">
        <f>J76+K77</f>
        <v>408.00000000000006</v>
      </c>
      <c r="L76" s="99"/>
      <c r="M76" s="99"/>
      <c r="N76" s="126">
        <f>K76+L77</f>
        <v>416.00000000000006</v>
      </c>
      <c r="P76" s="130">
        <f>S106</f>
        <v>17.625</v>
      </c>
      <c r="Q76" s="56" t="s">
        <v>1</v>
      </c>
    </row>
    <row r="77" spans="1:16" ht="14.25" customHeight="1">
      <c r="A77" s="120"/>
      <c r="B77" s="123"/>
      <c r="C77" s="123"/>
      <c r="D77" s="123"/>
      <c r="E77" s="123"/>
      <c r="F77" s="85">
        <v>46.8</v>
      </c>
      <c r="G77" s="85">
        <v>51.5</v>
      </c>
      <c r="H77" s="85">
        <v>44</v>
      </c>
      <c r="I77" s="85">
        <v>7.1</v>
      </c>
      <c r="J77" s="85">
        <v>7.5</v>
      </c>
      <c r="K77" s="85">
        <v>9.8</v>
      </c>
      <c r="L77" s="85">
        <v>8</v>
      </c>
      <c r="M77" s="124"/>
      <c r="N77" s="119"/>
      <c r="P77" s="130"/>
    </row>
    <row r="78" spans="1:16" ht="14.25" customHeight="1">
      <c r="A78" s="120"/>
      <c r="B78" s="123"/>
      <c r="C78" s="123"/>
      <c r="D78" s="123"/>
      <c r="E78" s="123"/>
      <c r="F78" s="85">
        <v>49.3</v>
      </c>
      <c r="G78" s="85">
        <v>50</v>
      </c>
      <c r="H78" s="85">
        <v>43.1</v>
      </c>
      <c r="I78" s="85"/>
      <c r="J78" s="85"/>
      <c r="K78" s="85"/>
      <c r="L78" s="85"/>
      <c r="M78" s="124"/>
      <c r="N78" s="119"/>
      <c r="P78" s="130"/>
    </row>
    <row r="79" spans="1:16" ht="14.25" customHeight="1">
      <c r="A79" s="120"/>
      <c r="B79" s="125"/>
      <c r="C79" s="125"/>
      <c r="D79" s="125"/>
      <c r="E79" s="125"/>
      <c r="F79" s="85">
        <v>48.6</v>
      </c>
      <c r="G79" s="85">
        <v>50.3</v>
      </c>
      <c r="K79" s="78"/>
      <c r="M79" s="124"/>
      <c r="N79" s="119"/>
      <c r="P79" s="130"/>
    </row>
    <row r="80" spans="1:17" ht="14.25" customHeight="1">
      <c r="A80" s="120">
        <v>4</v>
      </c>
      <c r="B80" s="1" t="s">
        <v>94</v>
      </c>
      <c r="C80" s="1" t="s">
        <v>95</v>
      </c>
      <c r="D80" s="81">
        <v>1998</v>
      </c>
      <c r="E80" s="1" t="s">
        <v>15</v>
      </c>
      <c r="F80" s="99">
        <f>SUM(F81:F83)</f>
        <v>142.20000000000002</v>
      </c>
      <c r="G80" s="99">
        <f>F80+G81+G82+G83</f>
        <v>291.1</v>
      </c>
      <c r="H80" s="99">
        <f>G80+H81+H82+H83</f>
        <v>379</v>
      </c>
      <c r="I80" s="99">
        <f>H80+I81+I82+I83</f>
        <v>389.6</v>
      </c>
      <c r="J80" s="99">
        <f>I80+J81+J82+J83</f>
        <v>398.40000000000003</v>
      </c>
      <c r="K80" s="99"/>
      <c r="L80" s="99"/>
      <c r="M80" s="99"/>
      <c r="N80" s="122">
        <f>J80+K81</f>
        <v>407.50000000000006</v>
      </c>
      <c r="P80" s="130">
        <f>S107</f>
        <v>16.4375</v>
      </c>
      <c r="Q80" s="81" t="s">
        <v>15</v>
      </c>
    </row>
    <row r="81" spans="1:16" ht="14.25" customHeight="1">
      <c r="A81" s="120"/>
      <c r="B81" s="125"/>
      <c r="C81" s="125"/>
      <c r="D81" s="123"/>
      <c r="E81" s="123"/>
      <c r="F81" s="85">
        <v>48.7</v>
      </c>
      <c r="G81" s="85">
        <v>50.2</v>
      </c>
      <c r="H81">
        <v>43.9</v>
      </c>
      <c r="I81" s="85">
        <v>10.6</v>
      </c>
      <c r="J81" s="85">
        <v>8.8</v>
      </c>
      <c r="K81" s="85">
        <v>9.1</v>
      </c>
      <c r="L81" s="85"/>
      <c r="M81" s="85"/>
      <c r="N81" s="119"/>
      <c r="P81" s="130"/>
    </row>
    <row r="82" spans="1:16" ht="14.25" customHeight="1">
      <c r="A82" s="120"/>
      <c r="B82" s="125"/>
      <c r="C82" s="125"/>
      <c r="D82" s="123"/>
      <c r="E82" s="123"/>
      <c r="F82" s="85">
        <v>45.1</v>
      </c>
      <c r="G82" s="85">
        <v>48</v>
      </c>
      <c r="H82" s="85">
        <v>44</v>
      </c>
      <c r="I82" s="85"/>
      <c r="J82" s="85"/>
      <c r="K82" s="85"/>
      <c r="L82" s="85"/>
      <c r="M82" s="85"/>
      <c r="N82" s="119"/>
      <c r="P82" s="130"/>
    </row>
    <row r="83" spans="1:16" ht="14.25" customHeight="1">
      <c r="A83" s="120"/>
      <c r="B83" s="125"/>
      <c r="C83" s="125"/>
      <c r="D83" s="125"/>
      <c r="E83" s="125"/>
      <c r="F83" s="85">
        <v>48.4</v>
      </c>
      <c r="G83" s="85">
        <v>50.7</v>
      </c>
      <c r="K83" s="78"/>
      <c r="N83" s="119"/>
      <c r="P83" s="130"/>
    </row>
    <row r="84" spans="1:16" ht="14.25" customHeight="1">
      <c r="A84" s="120">
        <v>5</v>
      </c>
      <c r="B84" s="1" t="s">
        <v>42</v>
      </c>
      <c r="C84" s="1" t="s">
        <v>43</v>
      </c>
      <c r="D84" s="81">
        <v>1998</v>
      </c>
      <c r="E84" s="1" t="s">
        <v>6</v>
      </c>
      <c r="F84" s="99">
        <f>SUM(F85:F87)</f>
        <v>138.1</v>
      </c>
      <c r="G84" s="99">
        <f>F84+G85+G86+G87</f>
        <v>283.7</v>
      </c>
      <c r="H84" s="99">
        <f>G84+H85+H86+H87</f>
        <v>376.79999999999995</v>
      </c>
      <c r="I84" s="99">
        <f>H84+I85+I86+I87</f>
        <v>386.49999999999994</v>
      </c>
      <c r="J84" s="99"/>
      <c r="K84" s="99"/>
      <c r="L84" s="99"/>
      <c r="M84" s="121"/>
      <c r="N84" s="122">
        <f>I84+J85+J86</f>
        <v>394.99999999999994</v>
      </c>
      <c r="P84" s="130">
        <f>S108</f>
        <v>15.25</v>
      </c>
    </row>
    <row r="85" spans="1:16" ht="14.25" customHeight="1">
      <c r="A85" s="120"/>
      <c r="B85" s="125"/>
      <c r="C85" s="125"/>
      <c r="D85" s="123"/>
      <c r="E85" s="123"/>
      <c r="F85" s="85">
        <v>48.4</v>
      </c>
      <c r="G85" s="85">
        <v>48.8</v>
      </c>
      <c r="H85">
        <v>43.4</v>
      </c>
      <c r="I85" s="85">
        <v>9.7</v>
      </c>
      <c r="J85" s="85">
        <v>8.5</v>
      </c>
      <c r="K85" s="85"/>
      <c r="L85" s="85"/>
      <c r="M85" s="124"/>
      <c r="N85" s="119"/>
      <c r="P85" s="130"/>
    </row>
    <row r="86" spans="1:16" ht="14.25" customHeight="1">
      <c r="A86" s="120"/>
      <c r="B86" s="125"/>
      <c r="C86" s="125"/>
      <c r="D86" s="123"/>
      <c r="E86" s="123"/>
      <c r="F86" s="85">
        <v>45.7</v>
      </c>
      <c r="G86" s="85">
        <v>46.5</v>
      </c>
      <c r="H86" s="85">
        <v>49.7</v>
      </c>
      <c r="I86" s="85"/>
      <c r="J86" s="85"/>
      <c r="K86" s="85"/>
      <c r="L86" s="85"/>
      <c r="M86" s="124"/>
      <c r="N86" s="119"/>
      <c r="P86" s="130"/>
    </row>
    <row r="87" spans="1:16" ht="14.25" customHeight="1">
      <c r="A87" s="120"/>
      <c r="B87" s="125"/>
      <c r="C87" s="125"/>
      <c r="D87" s="125"/>
      <c r="E87" s="125"/>
      <c r="F87" s="85">
        <v>44</v>
      </c>
      <c r="G87" s="85">
        <v>50.3</v>
      </c>
      <c r="K87" s="78"/>
      <c r="M87" s="124"/>
      <c r="N87" s="119"/>
      <c r="P87" s="130"/>
    </row>
    <row r="88" spans="1:17" ht="14.25" customHeight="1">
      <c r="A88" s="120">
        <v>6</v>
      </c>
      <c r="B88" s="1" t="s">
        <v>304</v>
      </c>
      <c r="C88" s="1" t="s">
        <v>296</v>
      </c>
      <c r="D88" s="81">
        <v>1997</v>
      </c>
      <c r="E88" s="1" t="s">
        <v>6</v>
      </c>
      <c r="F88" s="99">
        <f>SUM(F89:F91)</f>
        <v>136.2</v>
      </c>
      <c r="G88" s="99">
        <f>F88+G89+G90+G91</f>
        <v>283.7</v>
      </c>
      <c r="H88" s="99">
        <f>G88+H89+H90+H91</f>
        <v>373.4</v>
      </c>
      <c r="I88" s="99"/>
      <c r="J88" s="121"/>
      <c r="K88" s="121"/>
      <c r="L88" s="121"/>
      <c r="M88" s="121"/>
      <c r="N88" s="122">
        <f>H88+I89+I90</f>
        <v>382.5</v>
      </c>
      <c r="P88" s="130">
        <f>S109</f>
        <v>14.0625</v>
      </c>
      <c r="Q88" s="79"/>
    </row>
    <row r="89" spans="1:16" ht="14.25" customHeight="1">
      <c r="A89" s="120"/>
      <c r="B89" s="125"/>
      <c r="C89" s="125"/>
      <c r="D89" s="123"/>
      <c r="E89" s="123"/>
      <c r="F89" s="85">
        <v>44.1</v>
      </c>
      <c r="G89" s="85">
        <v>49.2</v>
      </c>
      <c r="H89">
        <v>44.2</v>
      </c>
      <c r="I89" s="85">
        <v>9.1</v>
      </c>
      <c r="J89" s="124"/>
      <c r="K89" s="124"/>
      <c r="L89" s="124"/>
      <c r="M89" s="124"/>
      <c r="N89" s="119"/>
      <c r="P89" s="130"/>
    </row>
    <row r="90" spans="1:16" ht="14.25" customHeight="1">
      <c r="A90" s="120"/>
      <c r="B90" s="125"/>
      <c r="C90" s="125"/>
      <c r="D90" s="123"/>
      <c r="E90" s="123"/>
      <c r="F90" s="85">
        <v>45.4</v>
      </c>
      <c r="G90" s="85">
        <v>48.3</v>
      </c>
      <c r="H90" s="85">
        <v>45.5</v>
      </c>
      <c r="I90" s="85"/>
      <c r="J90" s="124"/>
      <c r="K90" s="124"/>
      <c r="L90" s="124"/>
      <c r="M90" s="124"/>
      <c r="N90" s="119"/>
      <c r="P90" s="130"/>
    </row>
    <row r="91" spans="1:16" ht="14.25" customHeight="1">
      <c r="A91" s="120"/>
      <c r="B91" s="125"/>
      <c r="C91" s="125"/>
      <c r="D91" s="125"/>
      <c r="E91" s="125"/>
      <c r="F91" s="85">
        <v>46.7</v>
      </c>
      <c r="G91" s="85">
        <v>50</v>
      </c>
      <c r="J91" s="124"/>
      <c r="K91" s="124"/>
      <c r="L91" s="124"/>
      <c r="M91" s="124"/>
      <c r="N91" s="119"/>
      <c r="P91" s="130"/>
    </row>
    <row r="92" spans="1:16" ht="14.25" customHeight="1">
      <c r="A92" s="120">
        <v>7</v>
      </c>
      <c r="B92" s="1" t="s">
        <v>92</v>
      </c>
      <c r="C92" s="1" t="s">
        <v>307</v>
      </c>
      <c r="D92" s="81">
        <v>2002</v>
      </c>
      <c r="E92" s="1" t="s">
        <v>1</v>
      </c>
      <c r="F92" s="99">
        <f>SUM(F93:F95)</f>
        <v>138.70000000000002</v>
      </c>
      <c r="G92" s="99">
        <f>F92+G93+G94+G95</f>
        <v>286.1</v>
      </c>
      <c r="H92" s="99"/>
      <c r="I92" s="121"/>
      <c r="J92" s="119"/>
      <c r="K92" s="119"/>
      <c r="L92" s="119"/>
      <c r="M92" s="119"/>
      <c r="N92" s="122">
        <f>G92+H93+H94</f>
        <v>372.5</v>
      </c>
      <c r="P92" s="130">
        <f>S110</f>
        <v>12.875</v>
      </c>
    </row>
    <row r="93" spans="1:16" ht="14.25" customHeight="1">
      <c r="A93" s="119"/>
      <c r="B93" s="125"/>
      <c r="C93" s="125"/>
      <c r="D93" s="125"/>
      <c r="E93" s="125"/>
      <c r="F93" s="85">
        <v>43.7</v>
      </c>
      <c r="G93" s="85">
        <v>49.7</v>
      </c>
      <c r="H93">
        <v>46.4</v>
      </c>
      <c r="I93" s="124"/>
      <c r="J93" s="119"/>
      <c r="K93" s="119"/>
      <c r="L93" s="119"/>
      <c r="M93" s="119"/>
      <c r="N93" s="119"/>
      <c r="P93" s="130"/>
    </row>
    <row r="94" spans="1:16" ht="14.25" customHeight="1">
      <c r="A94" s="119"/>
      <c r="B94" s="125"/>
      <c r="C94" s="125"/>
      <c r="D94" s="125"/>
      <c r="E94" s="125"/>
      <c r="F94" s="85">
        <v>48.6</v>
      </c>
      <c r="G94" s="85">
        <v>47.9</v>
      </c>
      <c r="H94" s="85">
        <v>40</v>
      </c>
      <c r="I94" s="124"/>
      <c r="J94" s="119"/>
      <c r="K94" s="119"/>
      <c r="L94" s="119"/>
      <c r="M94" s="119"/>
      <c r="N94" s="119"/>
      <c r="P94" s="130"/>
    </row>
    <row r="95" spans="1:16" ht="14.25" customHeight="1">
      <c r="A95" s="119"/>
      <c r="B95" s="125"/>
      <c r="C95" s="125"/>
      <c r="D95" s="125"/>
      <c r="E95" s="125"/>
      <c r="F95" s="85">
        <v>46.4</v>
      </c>
      <c r="G95" s="85">
        <v>49.8</v>
      </c>
      <c r="I95" s="124"/>
      <c r="J95" s="119"/>
      <c r="K95" s="119"/>
      <c r="L95" s="119"/>
      <c r="M95" s="119"/>
      <c r="N95" s="119"/>
      <c r="P95" s="130"/>
    </row>
    <row r="96" spans="1:17" ht="14.25" customHeight="1">
      <c r="A96" s="120">
        <v>8</v>
      </c>
      <c r="B96" s="1" t="s">
        <v>36</v>
      </c>
      <c r="C96" s="1" t="s">
        <v>37</v>
      </c>
      <c r="D96" s="81">
        <v>1998</v>
      </c>
      <c r="E96" s="1" t="s">
        <v>6</v>
      </c>
      <c r="F96" s="99">
        <f>SUM(F97:F101)</f>
        <v>0</v>
      </c>
      <c r="G96" s="99">
        <f>F96+G97+G98+G99</f>
        <v>0</v>
      </c>
      <c r="H96" s="99"/>
      <c r="I96" s="121"/>
      <c r="J96" s="119"/>
      <c r="K96" s="119"/>
      <c r="L96" s="119"/>
      <c r="M96" s="119"/>
      <c r="N96" s="209" t="s">
        <v>194</v>
      </c>
      <c r="P96" s="130">
        <f>S111</f>
        <v>11.6875</v>
      </c>
      <c r="Q96" s="56" t="s">
        <v>6</v>
      </c>
    </row>
    <row r="97" ht="14.25" customHeight="1">
      <c r="N97" s="50"/>
    </row>
    <row r="98" ht="14.25" customHeight="1">
      <c r="M98" s="78"/>
    </row>
    <row r="99" ht="14.25" customHeight="1">
      <c r="M99" s="78"/>
    </row>
    <row r="100" ht="15.75">
      <c r="M100" s="78"/>
    </row>
    <row r="101" spans="1:2" ht="18.75">
      <c r="A101" s="76" t="s">
        <v>69</v>
      </c>
      <c r="B101" s="50"/>
    </row>
    <row r="102" spans="1:19" ht="18.75">
      <c r="A102" s="76"/>
      <c r="B102" s="50"/>
      <c r="S102">
        <f>(P68-1)/16</f>
        <v>1.1875</v>
      </c>
    </row>
    <row r="103" spans="1:17" ht="15.75">
      <c r="A103" s="97" t="s">
        <v>50</v>
      </c>
      <c r="B103" s="248" t="s">
        <v>51</v>
      </c>
      <c r="C103" s="248"/>
      <c r="D103" s="97"/>
      <c r="E103" s="97" t="s">
        <v>52</v>
      </c>
      <c r="F103" s="248" t="s">
        <v>65</v>
      </c>
      <c r="G103" s="249"/>
      <c r="H103" s="249"/>
      <c r="I103" s="248" t="s">
        <v>66</v>
      </c>
      <c r="J103" s="249"/>
      <c r="K103" s="249"/>
      <c r="L103" s="248" t="s">
        <v>67</v>
      </c>
      <c r="M103" s="249"/>
      <c r="N103" s="249"/>
      <c r="O103" s="97" t="s">
        <v>54</v>
      </c>
      <c r="P103" s="133" t="s">
        <v>61</v>
      </c>
      <c r="Q103" s="208" t="s">
        <v>55</v>
      </c>
    </row>
    <row r="104" spans="1:19" ht="15.75">
      <c r="A104" s="80" t="s">
        <v>151</v>
      </c>
      <c r="B104" s="54" t="s">
        <v>300</v>
      </c>
      <c r="C104" s="54" t="s">
        <v>301</v>
      </c>
      <c r="D104" s="56">
        <v>2000</v>
      </c>
      <c r="E104" s="55" t="s">
        <v>1</v>
      </c>
      <c r="F104" s="56">
        <v>93</v>
      </c>
      <c r="G104" s="56">
        <v>92</v>
      </c>
      <c r="H104" s="57">
        <v>185</v>
      </c>
      <c r="I104" s="56">
        <v>96</v>
      </c>
      <c r="J104" s="56">
        <v>97</v>
      </c>
      <c r="K104" s="57">
        <v>193</v>
      </c>
      <c r="L104" s="56">
        <v>87</v>
      </c>
      <c r="M104" s="56">
        <v>92</v>
      </c>
      <c r="N104" s="57">
        <v>179</v>
      </c>
      <c r="O104" s="57">
        <v>557</v>
      </c>
      <c r="P104" s="130"/>
      <c r="S104" s="179">
        <f>P68</f>
        <v>20</v>
      </c>
    </row>
    <row r="105" spans="1:19" ht="15.75">
      <c r="A105" s="80" t="s">
        <v>151</v>
      </c>
      <c r="B105" s="54" t="s">
        <v>42</v>
      </c>
      <c r="C105" s="54" t="s">
        <v>43</v>
      </c>
      <c r="D105" s="56">
        <v>1998</v>
      </c>
      <c r="E105" s="55" t="s">
        <v>6</v>
      </c>
      <c r="F105" s="56">
        <v>94</v>
      </c>
      <c r="G105" s="56">
        <v>95</v>
      </c>
      <c r="H105" s="57">
        <v>189</v>
      </c>
      <c r="I105" s="56">
        <v>95</v>
      </c>
      <c r="J105" s="56">
        <v>95</v>
      </c>
      <c r="K105" s="57">
        <v>190</v>
      </c>
      <c r="L105" s="56">
        <v>90</v>
      </c>
      <c r="M105" s="56">
        <v>87</v>
      </c>
      <c r="N105" s="57">
        <v>177</v>
      </c>
      <c r="O105" s="57">
        <v>556</v>
      </c>
      <c r="P105" s="130"/>
      <c r="Q105" s="56"/>
      <c r="S105" s="179">
        <f>S104-S102</f>
        <v>18.8125</v>
      </c>
    </row>
    <row r="106" spans="1:19" ht="15.75">
      <c r="A106" s="80" t="s">
        <v>151</v>
      </c>
      <c r="B106" s="54" t="s">
        <v>302</v>
      </c>
      <c r="C106" s="54" t="s">
        <v>303</v>
      </c>
      <c r="D106" s="56">
        <v>2001</v>
      </c>
      <c r="E106" s="55" t="s">
        <v>6</v>
      </c>
      <c r="F106" s="56">
        <v>95</v>
      </c>
      <c r="G106" s="56">
        <v>94</v>
      </c>
      <c r="H106" s="57">
        <v>189</v>
      </c>
      <c r="I106" s="56">
        <v>96</v>
      </c>
      <c r="J106" s="56">
        <v>94</v>
      </c>
      <c r="K106" s="57">
        <v>190</v>
      </c>
      <c r="L106" s="56">
        <v>83</v>
      </c>
      <c r="M106" s="56">
        <v>90</v>
      </c>
      <c r="N106" s="57">
        <v>173</v>
      </c>
      <c r="O106" s="57">
        <v>552</v>
      </c>
      <c r="P106" s="130"/>
      <c r="S106" s="179">
        <f>S105-S102</f>
        <v>17.625</v>
      </c>
    </row>
    <row r="107" spans="1:19" ht="15.75">
      <c r="A107" s="80" t="s">
        <v>151</v>
      </c>
      <c r="B107" s="54" t="s">
        <v>304</v>
      </c>
      <c r="C107" s="54" t="s">
        <v>296</v>
      </c>
      <c r="D107" s="56">
        <v>1997</v>
      </c>
      <c r="E107" s="55" t="s">
        <v>6</v>
      </c>
      <c r="F107" s="56">
        <v>93</v>
      </c>
      <c r="G107" s="56">
        <v>93</v>
      </c>
      <c r="H107" s="57">
        <v>186</v>
      </c>
      <c r="I107" s="56">
        <v>90</v>
      </c>
      <c r="J107" s="56">
        <v>96</v>
      </c>
      <c r="K107" s="57">
        <v>186</v>
      </c>
      <c r="L107" s="56">
        <v>91</v>
      </c>
      <c r="M107" s="56">
        <v>87</v>
      </c>
      <c r="N107" s="57">
        <v>178</v>
      </c>
      <c r="O107" s="57">
        <v>550</v>
      </c>
      <c r="P107" s="130"/>
      <c r="Q107" s="56"/>
      <c r="S107" s="179">
        <f>S106-S102</f>
        <v>16.4375</v>
      </c>
    </row>
    <row r="108" spans="1:19" ht="15.75">
      <c r="A108" s="80" t="s">
        <v>151</v>
      </c>
      <c r="B108" s="54" t="s">
        <v>305</v>
      </c>
      <c r="C108" s="54" t="s">
        <v>306</v>
      </c>
      <c r="D108" s="56">
        <v>1998</v>
      </c>
      <c r="E108" s="55" t="s">
        <v>6</v>
      </c>
      <c r="F108" s="56">
        <v>89</v>
      </c>
      <c r="G108" s="56">
        <v>93</v>
      </c>
      <c r="H108" s="57">
        <v>182</v>
      </c>
      <c r="I108" s="56">
        <v>96</v>
      </c>
      <c r="J108" s="56">
        <v>97</v>
      </c>
      <c r="K108" s="57">
        <v>193</v>
      </c>
      <c r="L108" s="56">
        <v>84</v>
      </c>
      <c r="M108" s="56">
        <v>83</v>
      </c>
      <c r="N108" s="57">
        <v>167</v>
      </c>
      <c r="O108" s="57">
        <v>542</v>
      </c>
      <c r="P108" s="130"/>
      <c r="Q108" s="56"/>
      <c r="S108" s="179">
        <f>S107-S102</f>
        <v>15.25</v>
      </c>
    </row>
    <row r="109" spans="1:19" ht="15.75">
      <c r="A109" s="80" t="s">
        <v>151</v>
      </c>
      <c r="B109" s="54" t="s">
        <v>94</v>
      </c>
      <c r="C109" s="54" t="s">
        <v>95</v>
      </c>
      <c r="D109" s="56">
        <v>1998</v>
      </c>
      <c r="E109" s="55" t="s">
        <v>15</v>
      </c>
      <c r="F109" s="56">
        <v>89</v>
      </c>
      <c r="G109" s="56">
        <v>88</v>
      </c>
      <c r="H109" s="57">
        <v>177</v>
      </c>
      <c r="I109" s="56">
        <v>96</v>
      </c>
      <c r="J109" s="56">
        <v>91</v>
      </c>
      <c r="K109" s="57">
        <v>187</v>
      </c>
      <c r="L109" s="56">
        <v>89</v>
      </c>
      <c r="M109" s="56">
        <v>89</v>
      </c>
      <c r="N109" s="57">
        <v>178</v>
      </c>
      <c r="O109" s="57">
        <v>542</v>
      </c>
      <c r="P109" s="130"/>
      <c r="Q109" s="56"/>
      <c r="S109" s="179">
        <f>S108-S102</f>
        <v>14.0625</v>
      </c>
    </row>
    <row r="110" spans="1:19" ht="15.75">
      <c r="A110" s="80" t="s">
        <v>151</v>
      </c>
      <c r="B110" s="54" t="s">
        <v>36</v>
      </c>
      <c r="C110" s="54" t="s">
        <v>37</v>
      </c>
      <c r="D110" s="56">
        <v>1998</v>
      </c>
      <c r="E110" s="55" t="s">
        <v>6</v>
      </c>
      <c r="F110" s="56">
        <v>89</v>
      </c>
      <c r="G110" s="56">
        <v>86</v>
      </c>
      <c r="H110" s="57">
        <v>175</v>
      </c>
      <c r="I110" s="56">
        <v>95</v>
      </c>
      <c r="J110" s="56">
        <v>93</v>
      </c>
      <c r="K110" s="57">
        <v>188</v>
      </c>
      <c r="L110" s="56">
        <v>90</v>
      </c>
      <c r="M110" s="56">
        <v>87</v>
      </c>
      <c r="N110" s="57">
        <v>177</v>
      </c>
      <c r="O110" s="57">
        <v>540</v>
      </c>
      <c r="P110" s="130"/>
      <c r="S110" s="179">
        <f>S109-S102</f>
        <v>12.875</v>
      </c>
    </row>
    <row r="111" spans="1:19" ht="15.75">
      <c r="A111" s="80" t="s">
        <v>151</v>
      </c>
      <c r="B111" s="54" t="s">
        <v>92</v>
      </c>
      <c r="C111" s="54" t="s">
        <v>307</v>
      </c>
      <c r="D111" s="56">
        <v>2002</v>
      </c>
      <c r="E111" s="55" t="s">
        <v>1</v>
      </c>
      <c r="F111" s="56">
        <v>91</v>
      </c>
      <c r="G111" s="56">
        <v>89</v>
      </c>
      <c r="H111" s="57">
        <v>180</v>
      </c>
      <c r="I111" s="56">
        <v>91</v>
      </c>
      <c r="J111" s="56">
        <v>96</v>
      </c>
      <c r="K111" s="57">
        <v>187</v>
      </c>
      <c r="L111" s="56">
        <v>86</v>
      </c>
      <c r="M111" s="56">
        <v>87</v>
      </c>
      <c r="N111" s="57">
        <v>173</v>
      </c>
      <c r="O111" s="57">
        <v>540</v>
      </c>
      <c r="P111" s="130"/>
      <c r="Q111" s="56"/>
      <c r="S111" s="179">
        <f>S110-S102</f>
        <v>11.6875</v>
      </c>
    </row>
    <row r="112" spans="1:19" ht="15.75">
      <c r="A112" s="56" t="s">
        <v>11</v>
      </c>
      <c r="B112" s="55" t="s">
        <v>44</v>
      </c>
      <c r="C112" s="55" t="s">
        <v>45</v>
      </c>
      <c r="D112" s="56">
        <v>1998</v>
      </c>
      <c r="E112" s="55" t="s">
        <v>1</v>
      </c>
      <c r="F112" s="56">
        <v>90</v>
      </c>
      <c r="G112" s="56">
        <v>91</v>
      </c>
      <c r="H112" s="57">
        <v>181</v>
      </c>
      <c r="I112" s="56">
        <v>94</v>
      </c>
      <c r="J112" s="56">
        <v>94</v>
      </c>
      <c r="K112" s="57">
        <v>188</v>
      </c>
      <c r="L112" s="56">
        <v>89</v>
      </c>
      <c r="M112" s="56">
        <v>81</v>
      </c>
      <c r="N112" s="57">
        <v>170</v>
      </c>
      <c r="O112" s="57">
        <v>539</v>
      </c>
      <c r="P112" s="130">
        <f aca="true" t="shared" si="1" ref="P112:P119">S112</f>
        <v>10.5</v>
      </c>
      <c r="Q112" s="56"/>
      <c r="S112" s="179">
        <f>S111-S102</f>
        <v>10.5</v>
      </c>
    </row>
    <row r="113" spans="1:19" ht="15.75">
      <c r="A113" s="56" t="s">
        <v>12</v>
      </c>
      <c r="B113" s="55" t="s">
        <v>308</v>
      </c>
      <c r="C113" s="55" t="s">
        <v>309</v>
      </c>
      <c r="D113" s="56">
        <v>2000</v>
      </c>
      <c r="E113" s="55" t="s">
        <v>1</v>
      </c>
      <c r="F113" s="56">
        <v>91</v>
      </c>
      <c r="G113" s="56">
        <v>93</v>
      </c>
      <c r="H113" s="57">
        <v>184</v>
      </c>
      <c r="I113" s="56">
        <v>96</v>
      </c>
      <c r="J113" s="56">
        <v>95</v>
      </c>
      <c r="K113" s="57">
        <v>191</v>
      </c>
      <c r="L113" s="56">
        <v>78</v>
      </c>
      <c r="M113" s="56">
        <v>85</v>
      </c>
      <c r="N113" s="57">
        <v>163</v>
      </c>
      <c r="O113" s="57">
        <v>538</v>
      </c>
      <c r="P113" s="130">
        <f t="shared" si="1"/>
        <v>9.3125</v>
      </c>
      <c r="Q113" s="56" t="s">
        <v>1</v>
      </c>
      <c r="S113" s="179">
        <f>S112-S102</f>
        <v>9.3125</v>
      </c>
    </row>
    <row r="114" spans="1:19" ht="15.75">
      <c r="A114" s="56" t="s">
        <v>14</v>
      </c>
      <c r="B114" s="55" t="s">
        <v>310</v>
      </c>
      <c r="C114" s="55" t="s">
        <v>311</v>
      </c>
      <c r="D114" s="56">
        <v>2000</v>
      </c>
      <c r="E114" s="55" t="s">
        <v>1</v>
      </c>
      <c r="F114" s="56">
        <v>87</v>
      </c>
      <c r="G114" s="56">
        <v>87</v>
      </c>
      <c r="H114" s="57">
        <v>174</v>
      </c>
      <c r="I114" s="56">
        <v>92</v>
      </c>
      <c r="J114" s="56">
        <v>96</v>
      </c>
      <c r="K114" s="57">
        <v>188</v>
      </c>
      <c r="L114" s="56">
        <v>87</v>
      </c>
      <c r="M114" s="56">
        <v>88</v>
      </c>
      <c r="N114" s="57">
        <v>175</v>
      </c>
      <c r="O114" s="57">
        <v>537</v>
      </c>
      <c r="P114" s="130">
        <f t="shared" si="1"/>
        <v>8.125</v>
      </c>
      <c r="Q114" s="56"/>
      <c r="S114" s="179">
        <f>S113-S102</f>
        <v>8.125</v>
      </c>
    </row>
    <row r="115" spans="1:19" ht="15.75">
      <c r="A115" s="56" t="s">
        <v>16</v>
      </c>
      <c r="B115" s="55" t="s">
        <v>312</v>
      </c>
      <c r="C115" s="55" t="s">
        <v>313</v>
      </c>
      <c r="D115" s="56">
        <v>1997</v>
      </c>
      <c r="E115" s="55" t="s">
        <v>1</v>
      </c>
      <c r="F115" s="56">
        <v>87</v>
      </c>
      <c r="G115" s="56">
        <v>90</v>
      </c>
      <c r="H115" s="57">
        <v>177</v>
      </c>
      <c r="I115" s="56">
        <v>94</v>
      </c>
      <c r="J115" s="56">
        <v>91</v>
      </c>
      <c r="K115" s="57">
        <v>185</v>
      </c>
      <c r="L115" s="56">
        <v>86</v>
      </c>
      <c r="M115" s="56">
        <v>86</v>
      </c>
      <c r="N115" s="57">
        <v>172</v>
      </c>
      <c r="O115" s="57">
        <v>534</v>
      </c>
      <c r="P115" s="130">
        <f t="shared" si="1"/>
        <v>6.9375</v>
      </c>
      <c r="Q115" s="56" t="s">
        <v>1</v>
      </c>
      <c r="S115" s="179">
        <f>S114-S102</f>
        <v>6.9375</v>
      </c>
    </row>
    <row r="116" spans="1:19" ht="15.75">
      <c r="A116" s="56" t="s">
        <v>17</v>
      </c>
      <c r="B116" s="55" t="s">
        <v>314</v>
      </c>
      <c r="C116" s="55" t="s">
        <v>315</v>
      </c>
      <c r="D116" s="56">
        <v>1996</v>
      </c>
      <c r="E116" s="55" t="s">
        <v>15</v>
      </c>
      <c r="F116" s="56">
        <v>88</v>
      </c>
      <c r="G116" s="56">
        <v>93</v>
      </c>
      <c r="H116" s="57">
        <v>181</v>
      </c>
      <c r="I116" s="56">
        <v>92</v>
      </c>
      <c r="J116" s="56">
        <v>94</v>
      </c>
      <c r="K116" s="57">
        <v>186</v>
      </c>
      <c r="L116" s="56">
        <v>86</v>
      </c>
      <c r="M116" s="56">
        <v>79</v>
      </c>
      <c r="N116" s="57">
        <v>165</v>
      </c>
      <c r="O116" s="57">
        <v>532</v>
      </c>
      <c r="P116" s="130">
        <f t="shared" si="1"/>
        <v>5.75</v>
      </c>
      <c r="Q116" s="56" t="s">
        <v>15</v>
      </c>
      <c r="S116" s="179">
        <f>S115-S102</f>
        <v>5.75</v>
      </c>
    </row>
    <row r="117" spans="1:19" ht="15.75">
      <c r="A117" s="56" t="s">
        <v>18</v>
      </c>
      <c r="B117" s="55" t="s">
        <v>316</v>
      </c>
      <c r="C117" s="55" t="s">
        <v>317</v>
      </c>
      <c r="D117" s="56">
        <v>2001</v>
      </c>
      <c r="E117" s="55" t="s">
        <v>6</v>
      </c>
      <c r="F117" s="56">
        <v>82</v>
      </c>
      <c r="G117" s="56">
        <v>85</v>
      </c>
      <c r="H117" s="57">
        <v>167</v>
      </c>
      <c r="I117" s="56">
        <v>96</v>
      </c>
      <c r="J117" s="56">
        <v>91</v>
      </c>
      <c r="K117" s="57">
        <v>187</v>
      </c>
      <c r="L117" s="56">
        <v>88</v>
      </c>
      <c r="M117" s="56">
        <v>87</v>
      </c>
      <c r="N117" s="57">
        <v>175</v>
      </c>
      <c r="O117" s="57">
        <v>529</v>
      </c>
      <c r="P117" s="130">
        <f t="shared" si="1"/>
        <v>4.5625</v>
      </c>
      <c r="Q117" s="56" t="s">
        <v>6</v>
      </c>
      <c r="S117" s="179">
        <f>S116-S102</f>
        <v>4.5625</v>
      </c>
    </row>
    <row r="118" spans="1:19" ht="15.75">
      <c r="A118" s="56" t="s">
        <v>19</v>
      </c>
      <c r="B118" s="55" t="s">
        <v>318</v>
      </c>
      <c r="C118" s="55" t="s">
        <v>319</v>
      </c>
      <c r="D118" s="56">
        <v>2000</v>
      </c>
      <c r="E118" s="55" t="s">
        <v>6</v>
      </c>
      <c r="F118" s="56">
        <v>85</v>
      </c>
      <c r="G118" s="56">
        <v>94</v>
      </c>
      <c r="H118" s="57">
        <v>179</v>
      </c>
      <c r="I118" s="56">
        <v>92</v>
      </c>
      <c r="J118" s="56">
        <v>93</v>
      </c>
      <c r="K118" s="57">
        <v>185</v>
      </c>
      <c r="L118" s="56">
        <v>84</v>
      </c>
      <c r="M118" s="56">
        <v>78</v>
      </c>
      <c r="N118" s="57">
        <v>162</v>
      </c>
      <c r="O118" s="57">
        <v>526</v>
      </c>
      <c r="P118" s="130">
        <f t="shared" si="1"/>
        <v>3.375</v>
      </c>
      <c r="Q118" s="56"/>
      <c r="S118" s="179">
        <f>S117-S102</f>
        <v>3.375</v>
      </c>
    </row>
    <row r="119" spans="1:19" ht="15.75">
      <c r="A119" s="56" t="s">
        <v>20</v>
      </c>
      <c r="B119" s="55" t="s">
        <v>320</v>
      </c>
      <c r="C119" s="55" t="s">
        <v>321</v>
      </c>
      <c r="D119" s="56">
        <v>1998</v>
      </c>
      <c r="E119" s="55" t="s">
        <v>6</v>
      </c>
      <c r="F119" s="56">
        <v>83</v>
      </c>
      <c r="G119" s="56">
        <v>88</v>
      </c>
      <c r="H119" s="57">
        <v>171</v>
      </c>
      <c r="I119" s="56">
        <v>94</v>
      </c>
      <c r="J119" s="56">
        <v>97</v>
      </c>
      <c r="K119" s="57">
        <v>191</v>
      </c>
      <c r="L119" s="56">
        <v>76</v>
      </c>
      <c r="M119" s="56">
        <v>82</v>
      </c>
      <c r="N119" s="57">
        <v>158</v>
      </c>
      <c r="O119" s="57">
        <v>520</v>
      </c>
      <c r="P119" s="130">
        <f t="shared" si="1"/>
        <v>2.1875</v>
      </c>
      <c r="Q119" s="56"/>
      <c r="S119" s="179">
        <f>S118-S102</f>
        <v>2.1875</v>
      </c>
    </row>
    <row r="120" spans="1:19" ht="15.75">
      <c r="A120" s="56" t="s">
        <v>46</v>
      </c>
      <c r="B120" s="55" t="s">
        <v>25</v>
      </c>
      <c r="C120" s="55" t="s">
        <v>322</v>
      </c>
      <c r="D120" s="56">
        <v>1998</v>
      </c>
      <c r="E120" s="55" t="s">
        <v>15</v>
      </c>
      <c r="F120" s="56">
        <v>88</v>
      </c>
      <c r="G120" s="56">
        <v>86</v>
      </c>
      <c r="H120" s="57">
        <v>174</v>
      </c>
      <c r="I120" s="56">
        <v>92</v>
      </c>
      <c r="J120" s="56">
        <v>86</v>
      </c>
      <c r="K120" s="57">
        <v>178</v>
      </c>
      <c r="L120" s="56">
        <v>82</v>
      </c>
      <c r="M120" s="56">
        <v>86</v>
      </c>
      <c r="N120" s="57">
        <v>168</v>
      </c>
      <c r="O120" s="57">
        <v>520</v>
      </c>
      <c r="P120" s="130">
        <v>1</v>
      </c>
      <c r="Q120" s="56" t="s">
        <v>15</v>
      </c>
      <c r="S120" s="179">
        <f>S119-S102</f>
        <v>1</v>
      </c>
    </row>
  </sheetData>
  <sheetProtection/>
  <mergeCells count="14">
    <mergeCell ref="B103:C103"/>
    <mergeCell ref="F103:H103"/>
    <mergeCell ref="I103:K103"/>
    <mergeCell ref="L103:N103"/>
    <mergeCell ref="B7:C7"/>
    <mergeCell ref="H7:M7"/>
    <mergeCell ref="A61:Q61"/>
    <mergeCell ref="B67:C67"/>
    <mergeCell ref="H67:M67"/>
    <mergeCell ref="A1:Q1"/>
    <mergeCell ref="F43:H43"/>
    <mergeCell ref="I43:K43"/>
    <mergeCell ref="L43:N43"/>
    <mergeCell ref="B43:C43"/>
  </mergeCells>
  <conditionalFormatting sqref="F8:F11 H9:M11 G8:M8">
    <cfRule type="cellIs" priority="86" dxfId="0" operator="equal" stopIfTrue="1">
      <formula>100</formula>
    </cfRule>
  </conditionalFormatting>
  <conditionalFormatting sqref="G9:G11">
    <cfRule type="cellIs" priority="85" dxfId="0" operator="equal" stopIfTrue="1">
      <formula>100</formula>
    </cfRule>
  </conditionalFormatting>
  <conditionalFormatting sqref="M17:M19">
    <cfRule type="cellIs" priority="82" dxfId="0" operator="equal" stopIfTrue="1">
      <formula>100</formula>
    </cfRule>
  </conditionalFormatting>
  <conditionalFormatting sqref="I32:I35">
    <cfRule type="cellIs" priority="70" dxfId="0" operator="equal" stopIfTrue="1">
      <formula>100</formula>
    </cfRule>
  </conditionalFormatting>
  <conditionalFormatting sqref="M24:M27">
    <cfRule type="cellIs" priority="76" dxfId="0" operator="equal" stopIfTrue="1">
      <formula>100</formula>
    </cfRule>
  </conditionalFormatting>
  <conditionalFormatting sqref="J28:M31">
    <cfRule type="cellIs" priority="73" dxfId="0" operator="equal" stopIfTrue="1">
      <formula>100</formula>
    </cfRule>
  </conditionalFormatting>
  <conditionalFormatting sqref="I36">
    <cfRule type="cellIs" priority="67" dxfId="0" operator="equal" stopIfTrue="1">
      <formula>100</formula>
    </cfRule>
  </conditionalFormatting>
  <conditionalFormatting sqref="F13:F15 H13:M15">
    <cfRule type="cellIs" priority="57" dxfId="0" operator="equal" stopIfTrue="1">
      <formula>100</formula>
    </cfRule>
  </conditionalFormatting>
  <conditionalFormatting sqref="G13:G15">
    <cfRule type="cellIs" priority="56" dxfId="0" operator="equal" stopIfTrue="1">
      <formula>100</formula>
    </cfRule>
  </conditionalFormatting>
  <conditionalFormatting sqref="F17:F19 H18:L19 I17:L17">
    <cfRule type="cellIs" priority="55" dxfId="0" operator="equal" stopIfTrue="1">
      <formula>100</formula>
    </cfRule>
  </conditionalFormatting>
  <conditionalFormatting sqref="F20:F23 G20:M20 H21:M23">
    <cfRule type="cellIs" priority="53" dxfId="0" operator="equal" stopIfTrue="1">
      <formula>100</formula>
    </cfRule>
  </conditionalFormatting>
  <conditionalFormatting sqref="G17:G19">
    <cfRule type="cellIs" priority="54" dxfId="0" operator="equal" stopIfTrue="1">
      <formula>100</formula>
    </cfRule>
  </conditionalFormatting>
  <conditionalFormatting sqref="G21:G23">
    <cfRule type="cellIs" priority="52" dxfId="0" operator="equal" stopIfTrue="1">
      <formula>100</formula>
    </cfRule>
  </conditionalFormatting>
  <conditionalFormatting sqref="F24:F27 G24:L24 H25:L27">
    <cfRule type="cellIs" priority="51" dxfId="0" operator="equal" stopIfTrue="1">
      <formula>100</formula>
    </cfRule>
  </conditionalFormatting>
  <conditionalFormatting sqref="G25:G27">
    <cfRule type="cellIs" priority="50" dxfId="0" operator="equal" stopIfTrue="1">
      <formula>100</formula>
    </cfRule>
  </conditionalFormatting>
  <conditionalFormatting sqref="F28:F31 G28:I28 H29:I31">
    <cfRule type="cellIs" priority="49" dxfId="0" operator="equal" stopIfTrue="1">
      <formula>100</formula>
    </cfRule>
  </conditionalFormatting>
  <conditionalFormatting sqref="G29:G31">
    <cfRule type="cellIs" priority="48" dxfId="0" operator="equal" stopIfTrue="1">
      <formula>100</formula>
    </cfRule>
  </conditionalFormatting>
  <conditionalFormatting sqref="F32:F35 G32:H32 F36:H36 H33:H35 F37:F39">
    <cfRule type="cellIs" priority="47" dxfId="0" operator="equal" stopIfTrue="1">
      <formula>100</formula>
    </cfRule>
  </conditionalFormatting>
  <conditionalFormatting sqref="G33:G35 G37:G38">
    <cfRule type="cellIs" priority="46" dxfId="0" operator="equal" stopIfTrue="1">
      <formula>100</formula>
    </cfRule>
  </conditionalFormatting>
  <conditionalFormatting sqref="F12:M12">
    <cfRule type="cellIs" priority="45" dxfId="0" operator="equal" stopIfTrue="1">
      <formula>100</formula>
    </cfRule>
  </conditionalFormatting>
  <conditionalFormatting sqref="N80">
    <cfRule type="cellIs" priority="35" dxfId="0" operator="equal" stopIfTrue="1">
      <formula>100</formula>
    </cfRule>
  </conditionalFormatting>
  <conditionalFormatting sqref="F16:M16">
    <cfRule type="cellIs" priority="43" dxfId="0" operator="equal" stopIfTrue="1">
      <formula>100</formula>
    </cfRule>
  </conditionalFormatting>
  <conditionalFormatting sqref="N84">
    <cfRule type="cellIs" priority="33" dxfId="0" operator="equal" stopIfTrue="1">
      <formula>100</formula>
    </cfRule>
  </conditionalFormatting>
  <conditionalFormatting sqref="H17">
    <cfRule type="cellIs" priority="41" dxfId="0" operator="equal" stopIfTrue="1">
      <formula>100</formula>
    </cfRule>
  </conditionalFormatting>
  <conditionalFormatting sqref="N69:N71">
    <cfRule type="cellIs" priority="40" dxfId="0" operator="equal" stopIfTrue="1">
      <formula>100</formula>
    </cfRule>
  </conditionalFormatting>
  <conditionalFormatting sqref="F68:F71 H69:M71 G68:M68">
    <cfRule type="cellIs" priority="39" dxfId="0" operator="equal" stopIfTrue="1">
      <formula>100</formula>
    </cfRule>
  </conditionalFormatting>
  <conditionalFormatting sqref="G69:G71">
    <cfRule type="cellIs" priority="38" dxfId="0" operator="equal" stopIfTrue="1">
      <formula>100</formula>
    </cfRule>
  </conditionalFormatting>
  <conditionalFormatting sqref="N68">
    <cfRule type="cellIs" priority="37" dxfId="0" operator="equal" stopIfTrue="1">
      <formula>100</formula>
    </cfRule>
  </conditionalFormatting>
  <conditionalFormatting sqref="M77:M79">
    <cfRule type="cellIs" priority="36" dxfId="0" operator="equal" stopIfTrue="1">
      <formula>100</formula>
    </cfRule>
  </conditionalFormatting>
  <conditionalFormatting sqref="N88">
    <cfRule type="cellIs" priority="31" dxfId="0" operator="equal" stopIfTrue="1">
      <formula>100</formula>
    </cfRule>
  </conditionalFormatting>
  <conditionalFormatting sqref="I92:I95">
    <cfRule type="cellIs" priority="30" dxfId="0" operator="equal" stopIfTrue="1">
      <formula>100</formula>
    </cfRule>
  </conditionalFormatting>
  <conditionalFormatting sqref="M84:M87">
    <cfRule type="cellIs" priority="34" dxfId="0" operator="equal" stopIfTrue="1">
      <formula>100</formula>
    </cfRule>
  </conditionalFormatting>
  <conditionalFormatting sqref="J88:M91">
    <cfRule type="cellIs" priority="32" dxfId="0" operator="equal" stopIfTrue="1">
      <formula>100</formula>
    </cfRule>
  </conditionalFormatting>
  <conditionalFormatting sqref="N92">
    <cfRule type="cellIs" priority="29" dxfId="0" operator="equal" stopIfTrue="1">
      <formula>100</formula>
    </cfRule>
  </conditionalFormatting>
  <conditionalFormatting sqref="I96">
    <cfRule type="cellIs" priority="28" dxfId="0" operator="equal" stopIfTrue="1">
      <formula>100</formula>
    </cfRule>
  </conditionalFormatting>
  <conditionalFormatting sqref="N96">
    <cfRule type="cellIs" priority="27" dxfId="0" operator="equal" stopIfTrue="1">
      <formula>100</formula>
    </cfRule>
  </conditionalFormatting>
  <conditionalFormatting sqref="F73:F75 H73:M75">
    <cfRule type="cellIs" priority="26" dxfId="0" operator="equal" stopIfTrue="1">
      <formula>100</formula>
    </cfRule>
  </conditionalFormatting>
  <conditionalFormatting sqref="G73:G75">
    <cfRule type="cellIs" priority="25" dxfId="0" operator="equal" stopIfTrue="1">
      <formula>100</formula>
    </cfRule>
  </conditionalFormatting>
  <conditionalFormatting sqref="F77:F79 H78:L79 I77:L77">
    <cfRule type="cellIs" priority="24" dxfId="0" operator="equal" stopIfTrue="1">
      <formula>100</formula>
    </cfRule>
  </conditionalFormatting>
  <conditionalFormatting sqref="F80:F83 G80:M80 H81:M83">
    <cfRule type="cellIs" priority="22" dxfId="0" operator="equal" stopIfTrue="1">
      <formula>100</formula>
    </cfRule>
  </conditionalFormatting>
  <conditionalFormatting sqref="G77:G79">
    <cfRule type="cellIs" priority="23" dxfId="0" operator="equal" stopIfTrue="1">
      <formula>100</formula>
    </cfRule>
  </conditionalFormatting>
  <conditionalFormatting sqref="G81:G83">
    <cfRule type="cellIs" priority="21" dxfId="0" operator="equal" stopIfTrue="1">
      <formula>100</formula>
    </cfRule>
  </conditionalFormatting>
  <conditionalFormatting sqref="F84:F87 G84:L84 H85:L87">
    <cfRule type="cellIs" priority="20" dxfId="0" operator="equal" stopIfTrue="1">
      <formula>100</formula>
    </cfRule>
  </conditionalFormatting>
  <conditionalFormatting sqref="G85:G87">
    <cfRule type="cellIs" priority="19" dxfId="0" operator="equal" stopIfTrue="1">
      <formula>100</formula>
    </cfRule>
  </conditionalFormatting>
  <conditionalFormatting sqref="F88:F91 G88:I88 H89:I91">
    <cfRule type="cellIs" priority="18" dxfId="0" operator="equal" stopIfTrue="1">
      <formula>100</formula>
    </cfRule>
  </conditionalFormatting>
  <conditionalFormatting sqref="G89:G91">
    <cfRule type="cellIs" priority="17" dxfId="0" operator="equal" stopIfTrue="1">
      <formula>100</formula>
    </cfRule>
  </conditionalFormatting>
  <conditionalFormatting sqref="F92:F95 G92:H92 F96:H96 H93:H95">
    <cfRule type="cellIs" priority="16" dxfId="0" operator="equal" stopIfTrue="1">
      <formula>100</formula>
    </cfRule>
  </conditionalFormatting>
  <conditionalFormatting sqref="G93:G95">
    <cfRule type="cellIs" priority="15" dxfId="0" operator="equal" stopIfTrue="1">
      <formula>100</formula>
    </cfRule>
  </conditionalFormatting>
  <conditionalFormatting sqref="F72:M72">
    <cfRule type="cellIs" priority="14" dxfId="0" operator="equal" stopIfTrue="1">
      <formula>100</formula>
    </cfRule>
  </conditionalFormatting>
  <conditionalFormatting sqref="N72">
    <cfRule type="cellIs" priority="13" dxfId="0" operator="equal" stopIfTrue="1">
      <formula>100</formula>
    </cfRule>
  </conditionalFormatting>
  <conditionalFormatting sqref="F76:M76">
    <cfRule type="cellIs" priority="12" dxfId="0" operator="equal" stopIfTrue="1">
      <formula>100</formula>
    </cfRule>
  </conditionalFormatting>
  <conditionalFormatting sqref="N76">
    <cfRule type="cellIs" priority="11" dxfId="0" operator="equal" stopIfTrue="1">
      <formula>100</formula>
    </cfRule>
  </conditionalFormatting>
  <conditionalFormatting sqref="H77">
    <cfRule type="cellIs" priority="10" dxfId="0" operator="equal" stopIfTrue="1">
      <formula>100</formula>
    </cfRule>
  </conditionalFormatting>
  <conditionalFormatting sqref="N9:N11">
    <cfRule type="cellIs" priority="9" dxfId="0" operator="equal" stopIfTrue="1">
      <formula>100</formula>
    </cfRule>
  </conditionalFormatting>
  <conditionalFormatting sqref="N8">
    <cfRule type="cellIs" priority="8" dxfId="0" operator="equal" stopIfTrue="1">
      <formula>100</formula>
    </cfRule>
  </conditionalFormatting>
  <conditionalFormatting sqref="N20">
    <cfRule type="cellIs" priority="7" dxfId="0" operator="equal" stopIfTrue="1">
      <formula>100</formula>
    </cfRule>
  </conditionalFormatting>
  <conditionalFormatting sqref="N28">
    <cfRule type="cellIs" priority="5" dxfId="0" operator="equal" stopIfTrue="1">
      <formula>100</formula>
    </cfRule>
  </conditionalFormatting>
  <conditionalFormatting sqref="N24">
    <cfRule type="cellIs" priority="6" dxfId="0" operator="equal" stopIfTrue="1">
      <formula>100</formula>
    </cfRule>
  </conditionalFormatting>
  <conditionalFormatting sqref="N32">
    <cfRule type="cellIs" priority="4" dxfId="0" operator="equal" stopIfTrue="1">
      <formula>100</formula>
    </cfRule>
  </conditionalFormatting>
  <conditionalFormatting sqref="N36">
    <cfRule type="cellIs" priority="3" dxfId="0" operator="equal" stopIfTrue="1">
      <formula>100</formula>
    </cfRule>
  </conditionalFormatting>
  <conditionalFormatting sqref="N12">
    <cfRule type="cellIs" priority="2" dxfId="0" operator="equal" stopIfTrue="1">
      <formula>100</formula>
    </cfRule>
  </conditionalFormatting>
  <conditionalFormatting sqref="N16">
    <cfRule type="cellIs" priority="1" dxfId="0" operator="equal" stopIfTrue="1">
      <formula>100</formula>
    </cfRule>
  </conditionalFormatting>
  <printOptions/>
  <pageMargins left="0.9448818897637796" right="0.15748031496062992" top="0.7874015748031497" bottom="0.1968503937007874" header="0.1968503937007874" footer="0"/>
  <pageSetup horizontalDpi="600" verticalDpi="600" orientation="landscape" paperSize="9" scale="93" r:id="rId2"/>
  <headerFooter alignWithMargins="0">
    <oddHeader>&amp;L&amp;G</oddHeader>
  </headerFooter>
  <rowBreaks count="1" manualBreakCount="1">
    <brk id="6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zoomScalePageLayoutView="0" workbookViewId="0" topLeftCell="A64">
      <selection activeCell="S10" sqref="S10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24.7109375" style="0" customWidth="1"/>
    <col min="4" max="5" width="5.7109375" style="0" customWidth="1"/>
    <col min="6" max="8" width="4.421875" style="0" customWidth="1"/>
    <col min="9" max="9" width="6.7109375" style="0" customWidth="1"/>
    <col min="10" max="12" width="4.421875" style="0" customWidth="1"/>
    <col min="13" max="13" width="6.7109375" style="0" customWidth="1"/>
    <col min="14" max="14" width="7.7109375" style="0" customWidth="1"/>
    <col min="15" max="15" width="7.140625" style="0" customWidth="1"/>
    <col min="16" max="16" width="6.8515625" style="0" customWidth="1"/>
    <col min="18" max="18" width="0" style="0" hidden="1" customWidth="1"/>
  </cols>
  <sheetData>
    <row r="1" spans="1:15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77"/>
    </row>
    <row r="2" ht="15.75">
      <c r="M2" s="38"/>
    </row>
    <row r="3" spans="1:15" ht="15.75">
      <c r="A3" s="155" t="s">
        <v>135</v>
      </c>
      <c r="O3" s="1" t="s">
        <v>136</v>
      </c>
    </row>
    <row r="4" ht="15.75">
      <c r="I4" s="78"/>
    </row>
    <row r="5" spans="1:2" ht="18.75">
      <c r="A5" s="76" t="s">
        <v>155</v>
      </c>
      <c r="B5" s="38"/>
    </row>
    <row r="6" spans="1:13" ht="18.75">
      <c r="A6" s="98"/>
      <c r="M6" s="38"/>
    </row>
    <row r="7" spans="1:16" ht="15.75">
      <c r="A7" s="101"/>
      <c r="B7" s="252" t="s">
        <v>102</v>
      </c>
      <c r="C7" s="253"/>
      <c r="D7" s="101"/>
      <c r="E7" s="101"/>
      <c r="F7" s="102"/>
      <c r="G7" s="102"/>
      <c r="H7" s="101"/>
      <c r="I7" s="101"/>
      <c r="J7" s="101"/>
      <c r="K7" s="101"/>
      <c r="L7" s="101"/>
      <c r="M7" s="38"/>
      <c r="O7" s="133" t="s">
        <v>61</v>
      </c>
      <c r="P7" s="156" t="s">
        <v>55</v>
      </c>
    </row>
    <row r="8" spans="1:16" ht="15.75">
      <c r="A8" s="117" t="s">
        <v>0</v>
      </c>
      <c r="B8" s="135" t="s">
        <v>213</v>
      </c>
      <c r="C8" s="135" t="s">
        <v>175</v>
      </c>
      <c r="D8" s="40">
        <v>1979</v>
      </c>
      <c r="E8" s="39" t="s">
        <v>6</v>
      </c>
      <c r="F8" s="101"/>
      <c r="G8" s="104"/>
      <c r="H8" s="101"/>
      <c r="I8" s="101">
        <v>7</v>
      </c>
      <c r="J8" s="101"/>
      <c r="K8" s="101"/>
      <c r="L8" s="101"/>
      <c r="M8" s="38"/>
      <c r="O8" s="130">
        <v>20</v>
      </c>
      <c r="P8" s="81" t="s">
        <v>6</v>
      </c>
    </row>
    <row r="9" spans="1:16" ht="15.75">
      <c r="A9" s="117"/>
      <c r="B9" s="118"/>
      <c r="C9" s="118"/>
      <c r="D9" s="101"/>
      <c r="E9" s="101"/>
      <c r="F9" s="101"/>
      <c r="G9" s="105"/>
      <c r="H9" s="106"/>
      <c r="I9" s="102"/>
      <c r="J9" s="101"/>
      <c r="K9" s="101"/>
      <c r="L9" s="101"/>
      <c r="M9" s="38"/>
      <c r="O9" s="130"/>
      <c r="P9" s="9"/>
    </row>
    <row r="10" spans="1:16" ht="15.75">
      <c r="A10" s="117" t="s">
        <v>2</v>
      </c>
      <c r="B10" s="135" t="s">
        <v>207</v>
      </c>
      <c r="C10" s="135" t="s">
        <v>208</v>
      </c>
      <c r="D10" s="40">
        <v>1990</v>
      </c>
      <c r="E10" s="39" t="s">
        <v>15</v>
      </c>
      <c r="F10" s="102"/>
      <c r="G10" s="107"/>
      <c r="H10" s="101"/>
      <c r="I10" s="108">
        <v>3</v>
      </c>
      <c r="J10" s="101"/>
      <c r="K10" s="101"/>
      <c r="L10" s="101"/>
      <c r="M10" s="38"/>
      <c r="O10" s="130">
        <f>R35</f>
        <v>17.88888888888889</v>
      </c>
      <c r="P10" s="9" t="s">
        <v>15</v>
      </c>
    </row>
    <row r="11" spans="1:16" ht="15.75">
      <c r="A11" s="117"/>
      <c r="B11" s="118"/>
      <c r="C11" s="118"/>
      <c r="D11" s="101"/>
      <c r="E11" s="101"/>
      <c r="F11" s="109"/>
      <c r="G11" s="109"/>
      <c r="H11" s="101"/>
      <c r="I11" s="101"/>
      <c r="J11" s="101"/>
      <c r="K11" s="101"/>
      <c r="L11" s="101"/>
      <c r="M11" s="38"/>
      <c r="O11" s="130"/>
      <c r="P11" s="9"/>
    </row>
    <row r="12" spans="1:16" ht="15.75">
      <c r="A12" s="117" t="s">
        <v>3</v>
      </c>
      <c r="B12" s="135" t="s">
        <v>88</v>
      </c>
      <c r="C12" s="135" t="s">
        <v>89</v>
      </c>
      <c r="D12" s="40">
        <v>1987</v>
      </c>
      <c r="E12" s="39" t="s">
        <v>6</v>
      </c>
      <c r="F12" s="101"/>
      <c r="G12" s="104"/>
      <c r="H12" s="101"/>
      <c r="I12" s="101">
        <v>7</v>
      </c>
      <c r="J12" s="101"/>
      <c r="K12" s="101"/>
      <c r="L12" s="101"/>
      <c r="M12" s="38"/>
      <c r="O12" s="130">
        <f>R36</f>
        <v>15.777777777777779</v>
      </c>
      <c r="P12" s="81" t="s">
        <v>6</v>
      </c>
    </row>
    <row r="13" spans="1:16" ht="15.75">
      <c r="A13" s="92"/>
      <c r="B13" s="101"/>
      <c r="C13" s="101"/>
      <c r="D13" s="101"/>
      <c r="E13" s="101"/>
      <c r="F13" s="101"/>
      <c r="G13" s="105"/>
      <c r="H13" s="106"/>
      <c r="I13" s="102"/>
      <c r="J13" s="101"/>
      <c r="K13" s="101"/>
      <c r="L13" s="101"/>
      <c r="M13" s="38"/>
      <c r="O13" s="130"/>
      <c r="P13" s="9"/>
    </row>
    <row r="14" spans="1:16" ht="15.75">
      <c r="A14" s="92">
        <v>4</v>
      </c>
      <c r="B14" s="1" t="s">
        <v>209</v>
      </c>
      <c r="C14" s="1" t="s">
        <v>210</v>
      </c>
      <c r="D14" s="40">
        <v>1972</v>
      </c>
      <c r="E14" s="39" t="s">
        <v>1</v>
      </c>
      <c r="F14" s="102"/>
      <c r="G14" s="107"/>
      <c r="H14" s="101"/>
      <c r="I14" s="101">
        <v>1</v>
      </c>
      <c r="J14" s="101"/>
      <c r="K14" s="101"/>
      <c r="L14" s="101"/>
      <c r="M14" s="38"/>
      <c r="O14" s="130">
        <f>R37</f>
        <v>13.666666666666668</v>
      </c>
      <c r="P14" s="81" t="s">
        <v>1</v>
      </c>
    </row>
    <row r="15" spans="1:13" ht="15.75">
      <c r="A15" s="92"/>
      <c r="B15" s="101"/>
      <c r="C15" s="101"/>
      <c r="D15" s="92"/>
      <c r="E15" s="103"/>
      <c r="F15" s="110"/>
      <c r="G15" s="110"/>
      <c r="H15" s="101"/>
      <c r="I15" s="101"/>
      <c r="J15" s="101"/>
      <c r="K15" s="101"/>
      <c r="L15" s="101"/>
      <c r="M15" s="38"/>
    </row>
    <row r="16" spans="1:13" ht="15.75">
      <c r="A16" s="92"/>
      <c r="B16" s="101"/>
      <c r="C16" s="101"/>
      <c r="D16" s="101"/>
      <c r="E16" s="101"/>
      <c r="L16" s="101"/>
      <c r="M16" s="38"/>
    </row>
    <row r="17" spans="2:13" ht="15.75">
      <c r="B17" s="252" t="s">
        <v>103</v>
      </c>
      <c r="C17" s="253"/>
      <c r="D17" s="101"/>
      <c r="E17" s="101"/>
      <c r="F17" s="254" t="s">
        <v>282</v>
      </c>
      <c r="G17" s="255"/>
      <c r="H17" s="255"/>
      <c r="I17" s="255"/>
      <c r="J17" s="256"/>
      <c r="K17" s="101"/>
      <c r="L17" s="101"/>
      <c r="M17" s="38"/>
    </row>
    <row r="18" spans="2:13" ht="15.75">
      <c r="B18" s="101"/>
      <c r="C18" s="101"/>
      <c r="D18" s="92"/>
      <c r="E18" s="111"/>
      <c r="F18" s="112">
        <v>1</v>
      </c>
      <c r="G18" s="113">
        <v>2</v>
      </c>
      <c r="H18" s="113">
        <v>3</v>
      </c>
      <c r="I18" s="114">
        <v>4</v>
      </c>
      <c r="J18" s="113">
        <v>5</v>
      </c>
      <c r="K18" s="201"/>
      <c r="L18" s="91"/>
      <c r="M18" s="38"/>
    </row>
    <row r="19" spans="1:16" ht="15.75">
      <c r="A19" s="101"/>
      <c r="B19" s="101"/>
      <c r="C19" s="101"/>
      <c r="D19" s="92"/>
      <c r="E19" s="115"/>
      <c r="F19" s="251" t="s">
        <v>61</v>
      </c>
      <c r="G19" s="251"/>
      <c r="H19" s="251"/>
      <c r="I19" s="251"/>
      <c r="J19" s="251"/>
      <c r="K19" s="202" t="s">
        <v>121</v>
      </c>
      <c r="L19" s="91"/>
      <c r="M19" s="38"/>
      <c r="O19" s="133" t="s">
        <v>61</v>
      </c>
      <c r="P19" s="97" t="s">
        <v>55</v>
      </c>
    </row>
    <row r="20" spans="1:16" ht="15.75">
      <c r="A20" s="92">
        <v>1</v>
      </c>
      <c r="B20" s="1" t="s">
        <v>207</v>
      </c>
      <c r="C20" s="1" t="s">
        <v>208</v>
      </c>
      <c r="D20" s="40">
        <v>1990</v>
      </c>
      <c r="E20" s="39" t="s">
        <v>15</v>
      </c>
      <c r="F20" s="92">
        <v>3</v>
      </c>
      <c r="G20" s="92">
        <v>3</v>
      </c>
      <c r="H20" s="92">
        <v>2</v>
      </c>
      <c r="I20" s="92">
        <v>3</v>
      </c>
      <c r="J20" s="92">
        <v>2</v>
      </c>
      <c r="K20" s="117">
        <f aca="true" t="shared" si="0" ref="K20:K27">F20+G20+H20+I20+J20</f>
        <v>13</v>
      </c>
      <c r="L20" s="101"/>
      <c r="M20" s="38"/>
      <c r="O20" s="130"/>
      <c r="P20" s="9"/>
    </row>
    <row r="21" spans="1:16" ht="15.75">
      <c r="A21" s="92">
        <v>2</v>
      </c>
      <c r="B21" s="1" t="s">
        <v>213</v>
      </c>
      <c r="C21" s="1" t="s">
        <v>175</v>
      </c>
      <c r="D21" s="40">
        <v>1979</v>
      </c>
      <c r="E21" s="39" t="s">
        <v>6</v>
      </c>
      <c r="F21" s="92">
        <v>2</v>
      </c>
      <c r="G21" s="92">
        <v>3</v>
      </c>
      <c r="H21" s="92">
        <v>3</v>
      </c>
      <c r="I21" s="92">
        <v>0</v>
      </c>
      <c r="J21" s="92">
        <v>2</v>
      </c>
      <c r="K21" s="117">
        <f t="shared" si="0"/>
        <v>10</v>
      </c>
      <c r="L21" s="101"/>
      <c r="M21" s="38"/>
      <c r="O21" s="130"/>
      <c r="P21" s="9"/>
    </row>
    <row r="22" spans="1:16" ht="15.75">
      <c r="A22" s="92">
        <v>3</v>
      </c>
      <c r="B22" s="1" t="s">
        <v>88</v>
      </c>
      <c r="C22" s="1" t="s">
        <v>89</v>
      </c>
      <c r="D22" s="40">
        <v>1987</v>
      </c>
      <c r="E22" s="39" t="s">
        <v>6</v>
      </c>
      <c r="F22" s="92">
        <v>2</v>
      </c>
      <c r="G22" s="92">
        <v>3</v>
      </c>
      <c r="H22" s="92">
        <v>1</v>
      </c>
      <c r="I22" s="92">
        <v>2</v>
      </c>
      <c r="J22" s="92">
        <v>1</v>
      </c>
      <c r="K22" s="117">
        <f t="shared" si="0"/>
        <v>9</v>
      </c>
      <c r="L22" s="101"/>
      <c r="M22" s="38"/>
      <c r="O22" s="130"/>
      <c r="P22" s="9"/>
    </row>
    <row r="23" spans="1:16" ht="15.75">
      <c r="A23" s="92">
        <v>4</v>
      </c>
      <c r="B23" s="1" t="s">
        <v>209</v>
      </c>
      <c r="C23" s="1" t="s">
        <v>210</v>
      </c>
      <c r="D23" s="40">
        <v>1972</v>
      </c>
      <c r="E23" s="39" t="s">
        <v>1</v>
      </c>
      <c r="F23" s="92">
        <v>2</v>
      </c>
      <c r="G23" s="92">
        <v>4</v>
      </c>
      <c r="H23" s="92">
        <v>0</v>
      </c>
      <c r="I23" s="92">
        <v>1</v>
      </c>
      <c r="J23" s="92">
        <v>1</v>
      </c>
      <c r="K23" s="117">
        <f t="shared" si="0"/>
        <v>8</v>
      </c>
      <c r="L23" s="101"/>
      <c r="M23" s="38"/>
      <c r="O23" s="130"/>
      <c r="P23" s="81"/>
    </row>
    <row r="24" spans="1:16" ht="15.75">
      <c r="A24" s="92">
        <v>5</v>
      </c>
      <c r="B24" s="1" t="s">
        <v>90</v>
      </c>
      <c r="C24" s="1" t="s">
        <v>91</v>
      </c>
      <c r="D24" s="40">
        <v>1976</v>
      </c>
      <c r="E24" s="39" t="s">
        <v>1</v>
      </c>
      <c r="F24" s="92">
        <v>1</v>
      </c>
      <c r="G24" s="92">
        <v>3</v>
      </c>
      <c r="H24" s="92">
        <v>1</v>
      </c>
      <c r="I24" s="92">
        <v>0</v>
      </c>
      <c r="J24" s="92">
        <v>2</v>
      </c>
      <c r="K24" s="117">
        <f t="shared" si="0"/>
        <v>7</v>
      </c>
      <c r="L24" s="101"/>
      <c r="M24" s="38"/>
      <c r="O24" s="130">
        <f>R38</f>
        <v>11.555555555555557</v>
      </c>
      <c r="P24" s="9" t="s">
        <v>1</v>
      </c>
    </row>
    <row r="25" spans="1:16" ht="15.75">
      <c r="A25" s="92">
        <v>6</v>
      </c>
      <c r="B25" s="1" t="s">
        <v>211</v>
      </c>
      <c r="C25" s="1" t="s">
        <v>212</v>
      </c>
      <c r="D25" s="40">
        <v>1977</v>
      </c>
      <c r="E25" s="39" t="s">
        <v>1</v>
      </c>
      <c r="F25" s="92">
        <v>1</v>
      </c>
      <c r="G25" s="92">
        <v>1</v>
      </c>
      <c r="H25" s="92">
        <v>2</v>
      </c>
      <c r="I25" s="92">
        <v>1</v>
      </c>
      <c r="J25" s="92">
        <v>1</v>
      </c>
      <c r="K25" s="117">
        <f t="shared" si="0"/>
        <v>6</v>
      </c>
      <c r="M25" s="38"/>
      <c r="O25" s="130">
        <f>R39</f>
        <v>9.444444444444446</v>
      </c>
      <c r="P25" s="81" t="s">
        <v>1</v>
      </c>
    </row>
    <row r="26" spans="1:16" ht="15.75">
      <c r="A26" s="92">
        <v>7</v>
      </c>
      <c r="B26" s="1" t="s">
        <v>94</v>
      </c>
      <c r="C26" s="1" t="s">
        <v>216</v>
      </c>
      <c r="D26" s="40">
        <v>1985</v>
      </c>
      <c r="E26" s="39" t="s">
        <v>15</v>
      </c>
      <c r="F26" s="92">
        <v>1</v>
      </c>
      <c r="G26" s="92">
        <v>1</v>
      </c>
      <c r="H26" s="92">
        <v>0</v>
      </c>
      <c r="I26" s="92">
        <v>1</v>
      </c>
      <c r="J26" s="92">
        <v>1</v>
      </c>
      <c r="K26" s="117">
        <f t="shared" si="0"/>
        <v>4</v>
      </c>
      <c r="M26" s="38"/>
      <c r="O26" s="130">
        <f>R40</f>
        <v>7.333333333333336</v>
      </c>
      <c r="P26" s="9" t="s">
        <v>15</v>
      </c>
    </row>
    <row r="27" spans="1:16" ht="15.75">
      <c r="A27" s="92">
        <v>8</v>
      </c>
      <c r="B27" s="1" t="s">
        <v>214</v>
      </c>
      <c r="C27" s="1" t="s">
        <v>215</v>
      </c>
      <c r="D27" s="40">
        <v>1991</v>
      </c>
      <c r="E27" s="39" t="s">
        <v>6</v>
      </c>
      <c r="F27" s="92">
        <v>2</v>
      </c>
      <c r="G27" s="92">
        <v>0</v>
      </c>
      <c r="H27" s="92">
        <v>1</v>
      </c>
      <c r="I27" s="92">
        <v>1</v>
      </c>
      <c r="J27" s="92">
        <v>0</v>
      </c>
      <c r="K27" s="117">
        <f t="shared" si="0"/>
        <v>4</v>
      </c>
      <c r="L27" s="101"/>
      <c r="M27" s="38"/>
      <c r="O27" s="130">
        <f>R41</f>
        <v>5.222222222222225</v>
      </c>
      <c r="P27" s="9" t="s">
        <v>6</v>
      </c>
    </row>
    <row r="28" spans="1:13" ht="15.75">
      <c r="A28" s="92"/>
      <c r="B28" s="101"/>
      <c r="C28" s="101"/>
      <c r="D28" s="92"/>
      <c r="E28" s="103"/>
      <c r="F28" s="92"/>
      <c r="G28" s="92"/>
      <c r="H28" s="92"/>
      <c r="I28" s="92"/>
      <c r="J28" s="92"/>
      <c r="K28" s="92"/>
      <c r="L28" s="101"/>
      <c r="M28" s="38"/>
    </row>
    <row r="29" spans="1:15" ht="15.75">
      <c r="A29" s="155" t="s">
        <v>135</v>
      </c>
      <c r="O29" s="1" t="s">
        <v>136</v>
      </c>
    </row>
    <row r="30" spans="1:15" ht="15.75">
      <c r="A30" s="155"/>
      <c r="O30" s="1"/>
    </row>
    <row r="31" spans="1:2" ht="18.75">
      <c r="A31" s="76" t="s">
        <v>64</v>
      </c>
      <c r="B31" s="38"/>
    </row>
    <row r="32" spans="1:2" ht="18.75">
      <c r="A32" s="76"/>
      <c r="B32" s="38"/>
    </row>
    <row r="33" spans="1:18" ht="15.75">
      <c r="A33" s="97" t="s">
        <v>50</v>
      </c>
      <c r="B33" s="248" t="s">
        <v>51</v>
      </c>
      <c r="C33" s="248"/>
      <c r="D33" s="97"/>
      <c r="E33" s="97" t="s">
        <v>52</v>
      </c>
      <c r="F33" s="248" t="s">
        <v>53</v>
      </c>
      <c r="G33" s="248"/>
      <c r="H33" s="248"/>
      <c r="I33" s="164"/>
      <c r="J33" s="248" t="s">
        <v>53</v>
      </c>
      <c r="K33" s="248"/>
      <c r="L33" s="248"/>
      <c r="M33" s="164"/>
      <c r="N33" s="97" t="s">
        <v>54</v>
      </c>
      <c r="O33" s="133" t="s">
        <v>61</v>
      </c>
      <c r="P33" s="97" t="s">
        <v>55</v>
      </c>
      <c r="R33">
        <f>(O8-1)/9</f>
        <v>2.111111111111111</v>
      </c>
    </row>
    <row r="34" spans="1:18" ht="15.75">
      <c r="A34" s="80" t="s">
        <v>151</v>
      </c>
      <c r="B34" s="38" t="s">
        <v>207</v>
      </c>
      <c r="C34" s="38" t="s">
        <v>208</v>
      </c>
      <c r="D34" s="40">
        <v>1990</v>
      </c>
      <c r="E34" s="39" t="s">
        <v>15</v>
      </c>
      <c r="F34" s="40">
        <v>92</v>
      </c>
      <c r="G34" s="40">
        <v>96</v>
      </c>
      <c r="H34" s="40">
        <v>94</v>
      </c>
      <c r="I34" s="41">
        <v>282</v>
      </c>
      <c r="J34" s="40">
        <v>95</v>
      </c>
      <c r="K34" s="40">
        <v>94</v>
      </c>
      <c r="L34" s="40">
        <v>93</v>
      </c>
      <c r="M34" s="41">
        <v>282</v>
      </c>
      <c r="N34" s="41">
        <v>564</v>
      </c>
      <c r="O34" s="130"/>
      <c r="P34" s="9"/>
      <c r="R34" s="179">
        <f>O8</f>
        <v>20</v>
      </c>
    </row>
    <row r="35" spans="1:18" ht="15.75">
      <c r="A35" s="80" t="s">
        <v>151</v>
      </c>
      <c r="B35" s="38" t="s">
        <v>209</v>
      </c>
      <c r="C35" s="38" t="s">
        <v>210</v>
      </c>
      <c r="D35" s="40">
        <v>1972</v>
      </c>
      <c r="E35" s="39" t="s">
        <v>1</v>
      </c>
      <c r="F35" s="40">
        <v>95</v>
      </c>
      <c r="G35" s="40">
        <v>92</v>
      </c>
      <c r="H35" s="40">
        <v>96</v>
      </c>
      <c r="I35" s="41">
        <v>283</v>
      </c>
      <c r="J35" s="40">
        <v>91</v>
      </c>
      <c r="K35" s="40">
        <v>94</v>
      </c>
      <c r="L35" s="40">
        <v>93</v>
      </c>
      <c r="M35" s="41">
        <v>278</v>
      </c>
      <c r="N35" s="41">
        <v>561</v>
      </c>
      <c r="O35" s="130"/>
      <c r="P35" s="9"/>
      <c r="R35" s="179">
        <f>R34-R33</f>
        <v>17.88888888888889</v>
      </c>
    </row>
    <row r="36" spans="1:18" ht="15.75">
      <c r="A36" s="80" t="s">
        <v>151</v>
      </c>
      <c r="B36" s="38" t="s">
        <v>211</v>
      </c>
      <c r="C36" s="38" t="s">
        <v>212</v>
      </c>
      <c r="D36" s="40">
        <v>1977</v>
      </c>
      <c r="E36" s="39" t="s">
        <v>1</v>
      </c>
      <c r="F36" s="40">
        <v>92</v>
      </c>
      <c r="G36" s="40">
        <v>94</v>
      </c>
      <c r="H36" s="40">
        <v>94</v>
      </c>
      <c r="I36" s="41">
        <v>280</v>
      </c>
      <c r="J36" s="40">
        <v>96</v>
      </c>
      <c r="K36" s="40">
        <v>93</v>
      </c>
      <c r="L36" s="40">
        <v>91</v>
      </c>
      <c r="M36" s="41">
        <v>280</v>
      </c>
      <c r="N36" s="41">
        <v>560</v>
      </c>
      <c r="O36" s="130"/>
      <c r="P36" s="9"/>
      <c r="R36" s="179">
        <f>R35-R33</f>
        <v>15.777777777777779</v>
      </c>
    </row>
    <row r="37" spans="1:18" ht="15.75">
      <c r="A37" s="80" t="s">
        <v>151</v>
      </c>
      <c r="B37" s="135" t="s">
        <v>88</v>
      </c>
      <c r="C37" s="135" t="s">
        <v>89</v>
      </c>
      <c r="D37" s="40">
        <v>1987</v>
      </c>
      <c r="E37" s="39" t="s">
        <v>6</v>
      </c>
      <c r="F37" s="40">
        <v>92</v>
      </c>
      <c r="G37" s="40">
        <v>97</v>
      </c>
      <c r="H37" s="40">
        <v>95</v>
      </c>
      <c r="I37" s="41">
        <v>284</v>
      </c>
      <c r="J37" s="40">
        <v>90</v>
      </c>
      <c r="K37" s="40">
        <v>93</v>
      </c>
      <c r="L37" s="40">
        <v>92</v>
      </c>
      <c r="M37" s="41">
        <v>275</v>
      </c>
      <c r="N37" s="41">
        <v>559</v>
      </c>
      <c r="O37" s="130"/>
      <c r="R37" s="179">
        <f>R36-R33</f>
        <v>13.666666666666668</v>
      </c>
    </row>
    <row r="38" spans="1:18" ht="15.75">
      <c r="A38" s="80" t="s">
        <v>151</v>
      </c>
      <c r="B38" s="135" t="s">
        <v>90</v>
      </c>
      <c r="C38" s="135" t="s">
        <v>91</v>
      </c>
      <c r="D38" s="40">
        <v>1976</v>
      </c>
      <c r="E38" s="39" t="s">
        <v>1</v>
      </c>
      <c r="F38" s="40">
        <v>92</v>
      </c>
      <c r="G38" s="40">
        <v>90</v>
      </c>
      <c r="H38" s="40">
        <v>88</v>
      </c>
      <c r="I38" s="41">
        <v>270</v>
      </c>
      <c r="J38" s="40">
        <v>95</v>
      </c>
      <c r="K38" s="40">
        <v>92</v>
      </c>
      <c r="L38" s="40">
        <v>91</v>
      </c>
      <c r="M38" s="41">
        <v>278</v>
      </c>
      <c r="N38" s="41">
        <v>548</v>
      </c>
      <c r="O38" s="130"/>
      <c r="R38" s="179">
        <f>R37-R33</f>
        <v>11.555555555555557</v>
      </c>
    </row>
    <row r="39" spans="1:18" ht="15.75">
      <c r="A39" s="80" t="s">
        <v>151</v>
      </c>
      <c r="B39" s="135" t="s">
        <v>213</v>
      </c>
      <c r="C39" s="135" t="s">
        <v>175</v>
      </c>
      <c r="D39" s="40">
        <v>1979</v>
      </c>
      <c r="E39" s="39" t="s">
        <v>6</v>
      </c>
      <c r="F39" s="40">
        <v>93</v>
      </c>
      <c r="G39" s="40">
        <v>89</v>
      </c>
      <c r="H39" s="40">
        <v>96</v>
      </c>
      <c r="I39" s="41">
        <v>278</v>
      </c>
      <c r="J39" s="40">
        <v>88</v>
      </c>
      <c r="K39" s="40">
        <v>88</v>
      </c>
      <c r="L39" s="40">
        <v>92</v>
      </c>
      <c r="M39" s="41">
        <v>268</v>
      </c>
      <c r="N39" s="41">
        <v>546</v>
      </c>
      <c r="O39" s="130"/>
      <c r="R39" s="179">
        <f>R38-R33</f>
        <v>9.444444444444446</v>
      </c>
    </row>
    <row r="40" spans="1:18" ht="15.75">
      <c r="A40" s="80" t="s">
        <v>151</v>
      </c>
      <c r="B40" s="135" t="s">
        <v>214</v>
      </c>
      <c r="C40" s="135" t="s">
        <v>215</v>
      </c>
      <c r="D40" s="40">
        <v>1991</v>
      </c>
      <c r="E40" s="39" t="s">
        <v>6</v>
      </c>
      <c r="F40" s="40">
        <v>92</v>
      </c>
      <c r="G40" s="40">
        <v>92</v>
      </c>
      <c r="H40" s="40">
        <v>91</v>
      </c>
      <c r="I40" s="41">
        <v>275</v>
      </c>
      <c r="J40" s="40">
        <v>93</v>
      </c>
      <c r="K40" s="40">
        <v>92</v>
      </c>
      <c r="L40" s="40">
        <v>84</v>
      </c>
      <c r="M40" s="41">
        <v>269</v>
      </c>
      <c r="N40" s="41">
        <v>544</v>
      </c>
      <c r="O40" s="130"/>
      <c r="R40" s="179">
        <f>R39-R33</f>
        <v>7.333333333333336</v>
      </c>
    </row>
    <row r="41" spans="1:18" ht="15.75">
      <c r="A41" s="80" t="s">
        <v>151</v>
      </c>
      <c r="B41" s="135" t="s">
        <v>94</v>
      </c>
      <c r="C41" s="135" t="s">
        <v>216</v>
      </c>
      <c r="D41" s="40">
        <v>1985</v>
      </c>
      <c r="E41" s="39" t="s">
        <v>15</v>
      </c>
      <c r="F41" s="40">
        <v>90</v>
      </c>
      <c r="G41" s="40">
        <v>93</v>
      </c>
      <c r="H41" s="40">
        <v>91</v>
      </c>
      <c r="I41" s="41">
        <v>274</v>
      </c>
      <c r="J41" s="40">
        <v>82</v>
      </c>
      <c r="K41" s="40">
        <v>80</v>
      </c>
      <c r="L41" s="40">
        <v>89</v>
      </c>
      <c r="M41" s="41">
        <v>251</v>
      </c>
      <c r="N41" s="41">
        <v>525</v>
      </c>
      <c r="O41" s="130"/>
      <c r="R41" s="179">
        <f>R40-R33</f>
        <v>5.222222222222225</v>
      </c>
    </row>
    <row r="42" spans="1:18" ht="15.75">
      <c r="A42" s="79" t="s">
        <v>11</v>
      </c>
      <c r="B42" s="39" t="s">
        <v>217</v>
      </c>
      <c r="C42" s="39" t="s">
        <v>218</v>
      </c>
      <c r="D42" s="40">
        <v>1972</v>
      </c>
      <c r="E42" s="39" t="s">
        <v>6</v>
      </c>
      <c r="F42" s="40">
        <v>86</v>
      </c>
      <c r="G42" s="40">
        <v>82</v>
      </c>
      <c r="H42" s="40">
        <v>82</v>
      </c>
      <c r="I42" s="41">
        <v>250</v>
      </c>
      <c r="J42" s="40">
        <v>82</v>
      </c>
      <c r="K42" s="40">
        <v>85</v>
      </c>
      <c r="L42" s="40">
        <v>90</v>
      </c>
      <c r="M42" s="41">
        <v>257</v>
      </c>
      <c r="N42" s="41">
        <v>507</v>
      </c>
      <c r="O42" s="130">
        <f>R42</f>
        <v>3.111111111111114</v>
      </c>
      <c r="P42" s="9"/>
      <c r="R42" s="179">
        <f>R41-R33</f>
        <v>3.111111111111114</v>
      </c>
    </row>
    <row r="43" spans="1:18" ht="15.75">
      <c r="A43" s="40" t="s">
        <v>12</v>
      </c>
      <c r="B43" s="39" t="s">
        <v>219</v>
      </c>
      <c r="C43" s="39" t="s">
        <v>220</v>
      </c>
      <c r="D43" s="40">
        <v>1990</v>
      </c>
      <c r="E43" s="39" t="s">
        <v>15</v>
      </c>
      <c r="F43" s="40">
        <v>85</v>
      </c>
      <c r="G43" s="40">
        <v>86</v>
      </c>
      <c r="H43" s="40">
        <v>85</v>
      </c>
      <c r="I43" s="41">
        <v>256</v>
      </c>
      <c r="J43" s="40">
        <v>78</v>
      </c>
      <c r="K43" s="40">
        <v>76</v>
      </c>
      <c r="L43" s="40">
        <v>87</v>
      </c>
      <c r="M43" s="41">
        <v>241</v>
      </c>
      <c r="N43" s="41">
        <v>497</v>
      </c>
      <c r="O43" s="130">
        <v>1</v>
      </c>
      <c r="P43" s="9" t="s">
        <v>15</v>
      </c>
      <c r="R43" s="179">
        <f>R42-R33</f>
        <v>1.0000000000000027</v>
      </c>
    </row>
    <row r="45" spans="1:15" ht="22.5">
      <c r="A45" s="247" t="s">
        <v>133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77"/>
    </row>
    <row r="46" ht="15.75">
      <c r="M46" s="38"/>
    </row>
    <row r="47" spans="1:15" ht="15.75">
      <c r="A47" s="155" t="s">
        <v>135</v>
      </c>
      <c r="O47" s="1" t="s">
        <v>136</v>
      </c>
    </row>
    <row r="48" ht="15.75">
      <c r="I48" s="78"/>
    </row>
    <row r="49" spans="1:2" ht="18.75">
      <c r="A49" s="76" t="s">
        <v>156</v>
      </c>
      <c r="B49" s="38"/>
    </row>
    <row r="50" spans="1:13" ht="18.75">
      <c r="A50" s="98"/>
      <c r="M50" s="38"/>
    </row>
    <row r="51" spans="1:16" ht="15.75">
      <c r="A51" s="101"/>
      <c r="B51" s="252" t="s">
        <v>102</v>
      </c>
      <c r="C51" s="253"/>
      <c r="D51" s="101"/>
      <c r="E51" s="101"/>
      <c r="F51" s="102"/>
      <c r="G51" s="102"/>
      <c r="H51" s="101"/>
      <c r="I51" s="101"/>
      <c r="J51" s="101"/>
      <c r="K51" s="101"/>
      <c r="L51" s="101"/>
      <c r="M51" s="38"/>
      <c r="O51" s="133" t="s">
        <v>61</v>
      </c>
      <c r="P51" s="156" t="s">
        <v>55</v>
      </c>
    </row>
    <row r="52" spans="1:16" ht="15.75">
      <c r="A52" s="117" t="s">
        <v>0</v>
      </c>
      <c r="B52" s="135" t="s">
        <v>221</v>
      </c>
      <c r="C52" s="135" t="s">
        <v>222</v>
      </c>
      <c r="D52" s="44">
        <v>1998</v>
      </c>
      <c r="E52" s="43" t="s">
        <v>6</v>
      </c>
      <c r="F52" s="101"/>
      <c r="G52" s="104"/>
      <c r="H52" s="101"/>
      <c r="I52" s="101">
        <v>7</v>
      </c>
      <c r="J52" s="101"/>
      <c r="K52" s="101"/>
      <c r="L52" s="101"/>
      <c r="M52" s="38"/>
      <c r="O52" s="130">
        <v>20</v>
      </c>
      <c r="P52" s="9" t="s">
        <v>6</v>
      </c>
    </row>
    <row r="53" spans="1:16" ht="15.75">
      <c r="A53" s="117"/>
      <c r="B53" s="118"/>
      <c r="C53" s="118"/>
      <c r="D53" s="101"/>
      <c r="E53" s="101"/>
      <c r="F53" s="101"/>
      <c r="G53" s="105"/>
      <c r="H53" s="106"/>
      <c r="I53" s="102"/>
      <c r="J53" s="101"/>
      <c r="K53" s="101"/>
      <c r="L53" s="101"/>
      <c r="M53" s="38"/>
      <c r="O53" s="130"/>
      <c r="P53" s="9"/>
    </row>
    <row r="54" spans="1:16" ht="15.75">
      <c r="A54" s="117" t="s">
        <v>2</v>
      </c>
      <c r="B54" s="135" t="s">
        <v>223</v>
      </c>
      <c r="C54" s="135" t="s">
        <v>224</v>
      </c>
      <c r="D54" s="44">
        <v>1998</v>
      </c>
      <c r="E54" s="43" t="s">
        <v>6</v>
      </c>
      <c r="F54" s="102"/>
      <c r="G54" s="107"/>
      <c r="H54" s="101"/>
      <c r="I54" s="108">
        <v>2</v>
      </c>
      <c r="J54" s="101"/>
      <c r="K54" s="101"/>
      <c r="L54" s="101"/>
      <c r="M54" s="38"/>
      <c r="O54" s="130">
        <f>R79</f>
        <v>18.272727272727273</v>
      </c>
      <c r="P54" s="81" t="s">
        <v>6</v>
      </c>
    </row>
    <row r="55" spans="1:16" ht="15.75">
      <c r="A55" s="117"/>
      <c r="B55" s="118"/>
      <c r="C55" s="118"/>
      <c r="D55" s="101"/>
      <c r="E55" s="101"/>
      <c r="F55" s="109"/>
      <c r="G55" s="109"/>
      <c r="H55" s="101"/>
      <c r="I55" s="101"/>
      <c r="J55" s="101"/>
      <c r="K55" s="101"/>
      <c r="L55" s="101"/>
      <c r="M55" s="38"/>
      <c r="O55" s="130"/>
      <c r="P55" s="9"/>
    </row>
    <row r="56" spans="1:16" ht="15.75">
      <c r="A56" s="117" t="s">
        <v>3</v>
      </c>
      <c r="B56" s="135" t="s">
        <v>85</v>
      </c>
      <c r="C56" s="135" t="s">
        <v>86</v>
      </c>
      <c r="D56" s="44">
        <v>1997</v>
      </c>
      <c r="E56" s="43" t="s">
        <v>1</v>
      </c>
      <c r="F56" s="101"/>
      <c r="G56" s="104"/>
      <c r="H56" s="101"/>
      <c r="I56" s="101">
        <v>7</v>
      </c>
      <c r="J56" s="101"/>
      <c r="K56" s="101"/>
      <c r="L56" s="101"/>
      <c r="M56" s="38"/>
      <c r="O56" s="130">
        <f>R80</f>
        <v>16.545454545454547</v>
      </c>
      <c r="P56" s="81" t="s">
        <v>1</v>
      </c>
    </row>
    <row r="57" spans="1:16" ht="15.75">
      <c r="A57" s="92"/>
      <c r="B57" s="101"/>
      <c r="C57" s="101"/>
      <c r="D57" s="101"/>
      <c r="E57" s="101"/>
      <c r="F57" s="101"/>
      <c r="G57" s="105"/>
      <c r="H57" s="106"/>
      <c r="I57" s="102"/>
      <c r="J57" s="101"/>
      <c r="K57" s="101"/>
      <c r="L57" s="101"/>
      <c r="M57" s="38"/>
      <c r="O57" s="130"/>
      <c r="P57" s="9"/>
    </row>
    <row r="58" spans="1:16" ht="15.75">
      <c r="A58" s="92">
        <v>4</v>
      </c>
      <c r="B58" s="1" t="s">
        <v>87</v>
      </c>
      <c r="C58" s="1" t="s">
        <v>226</v>
      </c>
      <c r="D58" s="44">
        <v>1999</v>
      </c>
      <c r="E58" s="43" t="s">
        <v>15</v>
      </c>
      <c r="F58" s="102"/>
      <c r="G58" s="107"/>
      <c r="H58" s="101"/>
      <c r="I58" s="101">
        <v>3</v>
      </c>
      <c r="J58" s="101"/>
      <c r="K58" s="101"/>
      <c r="L58" s="101"/>
      <c r="M58" s="38"/>
      <c r="O58" s="130">
        <f>R81</f>
        <v>14.81818181818182</v>
      </c>
      <c r="P58" s="81" t="s">
        <v>15</v>
      </c>
    </row>
    <row r="59" spans="1:16" ht="15.75">
      <c r="A59" s="92"/>
      <c r="B59" s="101"/>
      <c r="C59" s="101"/>
      <c r="D59" s="92"/>
      <c r="E59" s="103"/>
      <c r="F59" s="110"/>
      <c r="G59" s="110"/>
      <c r="H59" s="101"/>
      <c r="I59" s="101"/>
      <c r="J59" s="101"/>
      <c r="K59" s="101"/>
      <c r="L59" s="101"/>
      <c r="M59" s="38"/>
      <c r="P59" s="9"/>
    </row>
    <row r="60" spans="1:13" ht="15.75">
      <c r="A60" s="92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38"/>
    </row>
    <row r="61" spans="2:13" ht="15.75">
      <c r="B61" s="252" t="s">
        <v>103</v>
      </c>
      <c r="C61" s="253"/>
      <c r="D61" s="101"/>
      <c r="E61" s="101"/>
      <c r="F61" s="254" t="s">
        <v>282</v>
      </c>
      <c r="G61" s="255"/>
      <c r="H61" s="255"/>
      <c r="I61" s="255"/>
      <c r="J61" s="256"/>
      <c r="K61" s="101"/>
      <c r="L61" s="101"/>
      <c r="M61" s="38"/>
    </row>
    <row r="62" spans="2:13" ht="15.75">
      <c r="B62" s="101"/>
      <c r="C62" s="101"/>
      <c r="D62" s="92"/>
      <c r="E62" s="111"/>
      <c r="F62" s="112">
        <v>1</v>
      </c>
      <c r="G62" s="113">
        <v>2</v>
      </c>
      <c r="H62" s="113">
        <v>3</v>
      </c>
      <c r="I62" s="114">
        <v>4</v>
      </c>
      <c r="J62" s="113">
        <v>5</v>
      </c>
      <c r="K62" s="201"/>
      <c r="L62" s="91"/>
      <c r="M62" s="38"/>
    </row>
    <row r="63" spans="1:16" ht="15.75">
      <c r="A63" s="101"/>
      <c r="B63" s="101"/>
      <c r="C63" s="101"/>
      <c r="D63" s="92"/>
      <c r="E63" s="115"/>
      <c r="F63" s="257" t="s">
        <v>61</v>
      </c>
      <c r="G63" s="251"/>
      <c r="H63" s="251"/>
      <c r="I63" s="251"/>
      <c r="J63" s="258"/>
      <c r="K63" s="202" t="s">
        <v>121</v>
      </c>
      <c r="L63" s="204" t="s">
        <v>101</v>
      </c>
      <c r="M63" s="38"/>
      <c r="O63" s="133" t="s">
        <v>61</v>
      </c>
      <c r="P63" s="97" t="s">
        <v>55</v>
      </c>
    </row>
    <row r="64" spans="1:15" ht="15.75">
      <c r="A64" s="92">
        <v>1</v>
      </c>
      <c r="B64" s="1" t="s">
        <v>221</v>
      </c>
      <c r="C64" s="1" t="s">
        <v>222</v>
      </c>
      <c r="D64" s="44">
        <v>1998</v>
      </c>
      <c r="E64" s="43" t="s">
        <v>6</v>
      </c>
      <c r="F64" s="92">
        <v>0</v>
      </c>
      <c r="G64" s="92">
        <v>2</v>
      </c>
      <c r="H64" s="92">
        <v>3</v>
      </c>
      <c r="I64" s="92">
        <v>0</v>
      </c>
      <c r="J64" s="92">
        <v>3</v>
      </c>
      <c r="K64" s="117">
        <f aca="true" t="shared" si="1" ref="K64:K71">SUM(F64:J64)</f>
        <v>8</v>
      </c>
      <c r="L64" s="101"/>
      <c r="M64" s="38"/>
      <c r="O64" s="130"/>
    </row>
    <row r="65" spans="1:16" ht="15.75">
      <c r="A65" s="92">
        <v>2</v>
      </c>
      <c r="B65" s="1" t="s">
        <v>223</v>
      </c>
      <c r="C65" s="1" t="s">
        <v>224</v>
      </c>
      <c r="D65" s="44">
        <v>1998</v>
      </c>
      <c r="E65" s="43" t="s">
        <v>6</v>
      </c>
      <c r="F65" s="92">
        <v>2</v>
      </c>
      <c r="G65" s="92">
        <v>0</v>
      </c>
      <c r="H65" s="92">
        <v>2</v>
      </c>
      <c r="I65" s="92">
        <v>2</v>
      </c>
      <c r="J65" s="92">
        <v>2</v>
      </c>
      <c r="K65" s="117">
        <f t="shared" si="1"/>
        <v>8</v>
      </c>
      <c r="L65" s="92"/>
      <c r="M65" s="203"/>
      <c r="N65" s="82"/>
      <c r="O65" s="130"/>
      <c r="P65" s="81"/>
    </row>
    <row r="66" spans="1:16" ht="15.75">
      <c r="A66" s="92">
        <v>3</v>
      </c>
      <c r="B66" s="1" t="s">
        <v>85</v>
      </c>
      <c r="C66" s="1" t="s">
        <v>86</v>
      </c>
      <c r="D66" s="44">
        <v>1997</v>
      </c>
      <c r="E66" s="43" t="s">
        <v>1</v>
      </c>
      <c r="F66" s="92">
        <v>2</v>
      </c>
      <c r="G66" s="92">
        <v>1</v>
      </c>
      <c r="H66" s="92">
        <v>1</v>
      </c>
      <c r="I66" s="92">
        <v>1</v>
      </c>
      <c r="J66" s="92">
        <v>2</v>
      </c>
      <c r="K66" s="117">
        <f t="shared" si="1"/>
        <v>7</v>
      </c>
      <c r="L66" s="92">
        <v>2</v>
      </c>
      <c r="M66" s="203"/>
      <c r="N66" s="82"/>
      <c r="O66" s="130"/>
      <c r="P66" s="81"/>
    </row>
    <row r="67" spans="1:16" ht="15.75">
      <c r="A67" s="92">
        <v>4</v>
      </c>
      <c r="B67" s="1" t="s">
        <v>87</v>
      </c>
      <c r="C67" s="1" t="s">
        <v>226</v>
      </c>
      <c r="D67" s="44">
        <v>1999</v>
      </c>
      <c r="E67" s="43" t="s">
        <v>15</v>
      </c>
      <c r="F67" s="92">
        <v>1</v>
      </c>
      <c r="G67" s="92">
        <v>2</v>
      </c>
      <c r="H67" s="92">
        <v>2</v>
      </c>
      <c r="I67" s="92">
        <v>2</v>
      </c>
      <c r="J67" s="92">
        <v>0</v>
      </c>
      <c r="K67" s="117">
        <f t="shared" si="1"/>
        <v>7</v>
      </c>
      <c r="L67" s="82">
        <v>2</v>
      </c>
      <c r="M67" s="203"/>
      <c r="N67" s="82"/>
      <c r="O67" s="130"/>
      <c r="P67" s="81"/>
    </row>
    <row r="68" spans="1:16" ht="15.75">
      <c r="A68" s="92">
        <v>5</v>
      </c>
      <c r="B68" s="1" t="s">
        <v>227</v>
      </c>
      <c r="C68" s="1" t="s">
        <v>228</v>
      </c>
      <c r="D68" s="44">
        <v>2000</v>
      </c>
      <c r="E68" s="43" t="s">
        <v>6</v>
      </c>
      <c r="F68" s="92">
        <v>1</v>
      </c>
      <c r="G68" s="92">
        <v>4</v>
      </c>
      <c r="H68" s="92">
        <v>0</v>
      </c>
      <c r="I68" s="92">
        <v>1</v>
      </c>
      <c r="J68" s="92">
        <v>1</v>
      </c>
      <c r="K68" s="117">
        <f t="shared" si="1"/>
        <v>7</v>
      </c>
      <c r="L68" s="82">
        <v>1</v>
      </c>
      <c r="M68" s="203"/>
      <c r="N68" s="82"/>
      <c r="O68" s="130">
        <f>R82</f>
        <v>13.090909090909093</v>
      </c>
      <c r="P68" s="9"/>
    </row>
    <row r="69" spans="1:16" ht="15.75">
      <c r="A69" s="92">
        <v>6</v>
      </c>
      <c r="B69" s="1" t="s">
        <v>104</v>
      </c>
      <c r="C69" s="1" t="s">
        <v>105</v>
      </c>
      <c r="D69" s="44">
        <v>1996</v>
      </c>
      <c r="E69" s="43" t="s">
        <v>6</v>
      </c>
      <c r="F69" s="92">
        <v>0</v>
      </c>
      <c r="G69" s="92">
        <v>1</v>
      </c>
      <c r="H69" s="92">
        <v>1</v>
      </c>
      <c r="I69" s="92">
        <v>0</v>
      </c>
      <c r="J69" s="92">
        <v>4</v>
      </c>
      <c r="K69" s="117">
        <f t="shared" si="1"/>
        <v>6</v>
      </c>
      <c r="L69" s="92"/>
      <c r="M69" s="203"/>
      <c r="N69" s="82"/>
      <c r="O69" s="130">
        <f>R83</f>
        <v>11.363636363636367</v>
      </c>
      <c r="P69" s="81" t="s">
        <v>6</v>
      </c>
    </row>
    <row r="70" spans="1:16" ht="15.75">
      <c r="A70" s="92">
        <v>7</v>
      </c>
      <c r="B70" s="1" t="s">
        <v>30</v>
      </c>
      <c r="C70" s="1" t="s">
        <v>225</v>
      </c>
      <c r="D70" s="44">
        <v>2000</v>
      </c>
      <c r="E70" s="43" t="s">
        <v>1</v>
      </c>
      <c r="F70" s="92">
        <v>1</v>
      </c>
      <c r="G70" s="92">
        <v>3</v>
      </c>
      <c r="H70" s="92">
        <v>0</v>
      </c>
      <c r="I70" s="92">
        <v>1</v>
      </c>
      <c r="J70" s="92">
        <v>1</v>
      </c>
      <c r="K70" s="117">
        <f t="shared" si="1"/>
        <v>6</v>
      </c>
      <c r="L70" s="92"/>
      <c r="M70" s="203"/>
      <c r="N70" s="82"/>
      <c r="O70" s="130">
        <f>R84</f>
        <v>9.63636363636364</v>
      </c>
      <c r="P70" s="81" t="s">
        <v>1</v>
      </c>
    </row>
    <row r="71" spans="1:16" ht="15.75">
      <c r="A71" s="92">
        <v>8</v>
      </c>
      <c r="B71" s="1" t="s">
        <v>229</v>
      </c>
      <c r="C71" s="1" t="s">
        <v>212</v>
      </c>
      <c r="D71" s="44">
        <v>1999</v>
      </c>
      <c r="E71" s="43" t="s">
        <v>1</v>
      </c>
      <c r="F71" s="92">
        <v>1</v>
      </c>
      <c r="G71" s="92">
        <v>0</v>
      </c>
      <c r="H71" s="92">
        <v>1</v>
      </c>
      <c r="I71" s="92">
        <v>1</v>
      </c>
      <c r="J71" s="92">
        <v>1</v>
      </c>
      <c r="K71" s="117">
        <f t="shared" si="1"/>
        <v>4</v>
      </c>
      <c r="L71" s="92"/>
      <c r="M71" s="203"/>
      <c r="N71" s="82"/>
      <c r="O71" s="130">
        <f>R85</f>
        <v>7.909090909090913</v>
      </c>
      <c r="P71" s="81" t="s">
        <v>1</v>
      </c>
    </row>
    <row r="72" spans="1:17" ht="15.75">
      <c r="A72" s="92"/>
      <c r="B72" s="101"/>
      <c r="C72" s="101"/>
      <c r="D72" s="92"/>
      <c r="E72" s="103"/>
      <c r="F72" s="92"/>
      <c r="G72" s="92"/>
      <c r="H72" s="92"/>
      <c r="I72" s="92"/>
      <c r="J72" s="92"/>
      <c r="K72" s="92"/>
      <c r="L72" s="101"/>
      <c r="M72" s="38"/>
      <c r="Q72" s="82"/>
    </row>
    <row r="73" spans="1:15" ht="15.75">
      <c r="A73" s="155" t="s">
        <v>135</v>
      </c>
      <c r="O73" s="1" t="s">
        <v>136</v>
      </c>
    </row>
    <row r="74" spans="1:15" ht="15.75">
      <c r="A74" s="155"/>
      <c r="O74" s="1"/>
    </row>
    <row r="75" spans="1:2" ht="18.75">
      <c r="A75" s="76" t="s">
        <v>143</v>
      </c>
      <c r="B75" s="38"/>
    </row>
    <row r="76" spans="1:2" ht="18.75">
      <c r="A76" s="76"/>
      <c r="B76" s="38"/>
    </row>
    <row r="77" spans="1:18" ht="15.75">
      <c r="A77" s="97" t="s">
        <v>50</v>
      </c>
      <c r="B77" s="248" t="s">
        <v>51</v>
      </c>
      <c r="C77" s="248"/>
      <c r="D77" s="97"/>
      <c r="E77" s="97" t="s">
        <v>52</v>
      </c>
      <c r="F77" s="248" t="s">
        <v>53</v>
      </c>
      <c r="G77" s="248"/>
      <c r="H77" s="248"/>
      <c r="I77" s="164"/>
      <c r="J77" s="248" t="s">
        <v>53</v>
      </c>
      <c r="K77" s="248"/>
      <c r="L77" s="248"/>
      <c r="M77" s="164"/>
      <c r="N77" s="97" t="s">
        <v>54</v>
      </c>
      <c r="O77" s="133" t="s">
        <v>61</v>
      </c>
      <c r="P77" s="97" t="s">
        <v>55</v>
      </c>
      <c r="R77">
        <f>(O52-1)/11</f>
        <v>1.7272727272727273</v>
      </c>
    </row>
    <row r="78" spans="1:18" ht="15.75">
      <c r="A78" s="80" t="s">
        <v>151</v>
      </c>
      <c r="B78" s="42" t="s">
        <v>221</v>
      </c>
      <c r="C78" s="42" t="s">
        <v>222</v>
      </c>
      <c r="D78" s="44">
        <v>1998</v>
      </c>
      <c r="E78" s="43" t="s">
        <v>6</v>
      </c>
      <c r="F78" s="44">
        <v>94</v>
      </c>
      <c r="G78" s="44">
        <v>95</v>
      </c>
      <c r="H78" s="44">
        <v>94</v>
      </c>
      <c r="I78" s="45">
        <v>283</v>
      </c>
      <c r="J78" s="44">
        <v>94</v>
      </c>
      <c r="K78" s="44">
        <v>94</v>
      </c>
      <c r="L78" s="44">
        <v>88</v>
      </c>
      <c r="M78" s="45">
        <v>276</v>
      </c>
      <c r="N78" s="45">
        <v>559</v>
      </c>
      <c r="O78" s="130"/>
      <c r="P78" s="9"/>
      <c r="R78" s="179">
        <f>O52</f>
        <v>20</v>
      </c>
    </row>
    <row r="79" spans="1:18" ht="15.75">
      <c r="A79" s="80" t="s">
        <v>151</v>
      </c>
      <c r="B79" s="42" t="s">
        <v>85</v>
      </c>
      <c r="C79" s="42" t="s">
        <v>86</v>
      </c>
      <c r="D79" s="44">
        <v>1997</v>
      </c>
      <c r="E79" s="43" t="s">
        <v>1</v>
      </c>
      <c r="F79" s="44">
        <v>98</v>
      </c>
      <c r="G79" s="44">
        <v>90</v>
      </c>
      <c r="H79" s="44">
        <v>92</v>
      </c>
      <c r="I79" s="45">
        <v>280</v>
      </c>
      <c r="J79" s="44">
        <v>96</v>
      </c>
      <c r="K79" s="44">
        <v>91</v>
      </c>
      <c r="L79" s="44">
        <v>89</v>
      </c>
      <c r="M79" s="45">
        <v>276</v>
      </c>
      <c r="N79" s="45">
        <v>556</v>
      </c>
      <c r="O79" s="130"/>
      <c r="P79" s="9"/>
      <c r="R79" s="179">
        <f>R78-R77</f>
        <v>18.272727272727273</v>
      </c>
    </row>
    <row r="80" spans="1:18" ht="15.75">
      <c r="A80" s="80" t="s">
        <v>151</v>
      </c>
      <c r="B80" s="42" t="s">
        <v>104</v>
      </c>
      <c r="C80" s="42" t="s">
        <v>105</v>
      </c>
      <c r="D80" s="44">
        <v>1996</v>
      </c>
      <c r="E80" s="43" t="s">
        <v>6</v>
      </c>
      <c r="F80" s="44">
        <v>95</v>
      </c>
      <c r="G80" s="44">
        <v>92</v>
      </c>
      <c r="H80" s="44">
        <v>95</v>
      </c>
      <c r="I80" s="45">
        <v>282</v>
      </c>
      <c r="J80" s="44">
        <v>83</v>
      </c>
      <c r="K80" s="44">
        <v>95</v>
      </c>
      <c r="L80" s="44">
        <v>92</v>
      </c>
      <c r="M80" s="45">
        <v>270</v>
      </c>
      <c r="N80" s="45">
        <v>552</v>
      </c>
      <c r="O80" s="130"/>
      <c r="P80" s="9"/>
      <c r="R80" s="179">
        <f>R79-R77</f>
        <v>16.545454545454547</v>
      </c>
    </row>
    <row r="81" spans="1:18" ht="15.75">
      <c r="A81" s="80" t="s">
        <v>151</v>
      </c>
      <c r="B81" s="42" t="s">
        <v>223</v>
      </c>
      <c r="C81" s="42" t="s">
        <v>224</v>
      </c>
      <c r="D81" s="44">
        <v>1998</v>
      </c>
      <c r="E81" s="43" t="s">
        <v>6</v>
      </c>
      <c r="F81" s="44">
        <v>85</v>
      </c>
      <c r="G81" s="44">
        <v>88</v>
      </c>
      <c r="H81" s="44">
        <v>94</v>
      </c>
      <c r="I81" s="45">
        <v>267</v>
      </c>
      <c r="J81" s="44">
        <v>95</v>
      </c>
      <c r="K81" s="44">
        <v>98</v>
      </c>
      <c r="L81" s="44">
        <v>91</v>
      </c>
      <c r="M81" s="45">
        <v>284</v>
      </c>
      <c r="N81" s="45">
        <v>551</v>
      </c>
      <c r="O81" s="130"/>
      <c r="P81" s="9"/>
      <c r="R81" s="179">
        <f>R80-R77</f>
        <v>14.81818181818182</v>
      </c>
    </row>
    <row r="82" spans="1:18" ht="15.75">
      <c r="A82" s="80" t="s">
        <v>151</v>
      </c>
      <c r="B82" s="42" t="s">
        <v>30</v>
      </c>
      <c r="C82" s="42" t="s">
        <v>225</v>
      </c>
      <c r="D82" s="44">
        <v>2000</v>
      </c>
      <c r="E82" s="43" t="s">
        <v>1</v>
      </c>
      <c r="F82" s="44">
        <v>85</v>
      </c>
      <c r="G82" s="44">
        <v>93</v>
      </c>
      <c r="H82" s="44">
        <v>92</v>
      </c>
      <c r="I82" s="45">
        <v>270</v>
      </c>
      <c r="J82" s="44">
        <v>88</v>
      </c>
      <c r="K82" s="44">
        <v>88</v>
      </c>
      <c r="L82" s="44">
        <v>93</v>
      </c>
      <c r="M82" s="45">
        <v>269</v>
      </c>
      <c r="N82" s="45">
        <v>539</v>
      </c>
      <c r="O82" s="130"/>
      <c r="P82" s="9"/>
      <c r="R82" s="179">
        <f>R81-R77</f>
        <v>13.090909090909093</v>
      </c>
    </row>
    <row r="83" spans="1:18" ht="15.75">
      <c r="A83" s="80" t="s">
        <v>151</v>
      </c>
      <c r="B83" s="42" t="s">
        <v>87</v>
      </c>
      <c r="C83" s="42" t="s">
        <v>226</v>
      </c>
      <c r="D83" s="44">
        <v>1999</v>
      </c>
      <c r="E83" s="43" t="s">
        <v>15</v>
      </c>
      <c r="F83" s="44">
        <v>91</v>
      </c>
      <c r="G83" s="44">
        <v>94</v>
      </c>
      <c r="H83" s="44">
        <v>90</v>
      </c>
      <c r="I83" s="45">
        <v>275</v>
      </c>
      <c r="J83" s="44">
        <v>75</v>
      </c>
      <c r="K83" s="44">
        <v>93</v>
      </c>
      <c r="L83" s="44">
        <v>91</v>
      </c>
      <c r="M83" s="45">
        <v>259</v>
      </c>
      <c r="N83" s="45">
        <v>534</v>
      </c>
      <c r="O83" s="130"/>
      <c r="P83" s="9"/>
      <c r="R83" s="179">
        <f>R82-R77</f>
        <v>11.363636363636367</v>
      </c>
    </row>
    <row r="84" spans="1:18" ht="15.75">
      <c r="A84" s="80" t="s">
        <v>151</v>
      </c>
      <c r="B84" s="42" t="s">
        <v>227</v>
      </c>
      <c r="C84" s="42" t="s">
        <v>228</v>
      </c>
      <c r="D84" s="44">
        <v>2000</v>
      </c>
      <c r="E84" s="43" t="s">
        <v>6</v>
      </c>
      <c r="F84" s="44">
        <v>86</v>
      </c>
      <c r="G84" s="44">
        <v>91</v>
      </c>
      <c r="H84" s="44">
        <v>89</v>
      </c>
      <c r="I84" s="45">
        <v>266</v>
      </c>
      <c r="J84" s="44">
        <v>88</v>
      </c>
      <c r="K84" s="44">
        <v>87</v>
      </c>
      <c r="L84" s="44">
        <v>91</v>
      </c>
      <c r="M84" s="45">
        <v>266</v>
      </c>
      <c r="N84" s="45">
        <v>532</v>
      </c>
      <c r="O84" s="130"/>
      <c r="P84" s="9"/>
      <c r="R84" s="179">
        <f>R83-R77</f>
        <v>9.63636363636364</v>
      </c>
    </row>
    <row r="85" spans="1:18" ht="15.75">
      <c r="A85" s="80" t="s">
        <v>151</v>
      </c>
      <c r="B85" s="42" t="s">
        <v>229</v>
      </c>
      <c r="C85" s="42" t="s">
        <v>212</v>
      </c>
      <c r="D85" s="44">
        <v>1999</v>
      </c>
      <c r="E85" s="43" t="s">
        <v>1</v>
      </c>
      <c r="F85" s="44">
        <v>85</v>
      </c>
      <c r="G85" s="44">
        <v>89</v>
      </c>
      <c r="H85" s="44">
        <v>84</v>
      </c>
      <c r="I85" s="45">
        <v>258</v>
      </c>
      <c r="J85" s="44">
        <v>79</v>
      </c>
      <c r="K85" s="44">
        <v>88</v>
      </c>
      <c r="L85" s="44">
        <v>91</v>
      </c>
      <c r="M85" s="45">
        <v>258</v>
      </c>
      <c r="N85" s="45">
        <v>516</v>
      </c>
      <c r="O85" s="130"/>
      <c r="P85" s="9"/>
      <c r="R85" s="179">
        <f>R84-R77</f>
        <v>7.909090909090913</v>
      </c>
    </row>
    <row r="86" spans="1:18" ht="15.75">
      <c r="A86" s="81" t="s">
        <v>11</v>
      </c>
      <c r="B86" s="43" t="s">
        <v>90</v>
      </c>
      <c r="C86" s="43" t="s">
        <v>230</v>
      </c>
      <c r="D86" s="44">
        <v>1997</v>
      </c>
      <c r="E86" s="43" t="s">
        <v>15</v>
      </c>
      <c r="F86" s="44">
        <v>87</v>
      </c>
      <c r="G86" s="44">
        <v>92</v>
      </c>
      <c r="H86" s="44">
        <v>87</v>
      </c>
      <c r="I86" s="45">
        <v>266</v>
      </c>
      <c r="J86" s="44">
        <v>80</v>
      </c>
      <c r="K86" s="44">
        <v>87</v>
      </c>
      <c r="L86" s="44">
        <v>82</v>
      </c>
      <c r="M86" s="45">
        <v>249</v>
      </c>
      <c r="N86" s="45">
        <v>515</v>
      </c>
      <c r="O86" s="130">
        <f>R86</f>
        <v>6.181818181818185</v>
      </c>
      <c r="P86" s="9" t="s">
        <v>15</v>
      </c>
      <c r="R86" s="179">
        <f>R85-R77</f>
        <v>6.181818181818185</v>
      </c>
    </row>
    <row r="87" spans="1:18" ht="15.75">
      <c r="A87" s="81" t="s">
        <v>12</v>
      </c>
      <c r="B87" s="43" t="s">
        <v>231</v>
      </c>
      <c r="C87" s="43" t="s">
        <v>232</v>
      </c>
      <c r="D87" s="44">
        <v>1999</v>
      </c>
      <c r="E87" s="43" t="s">
        <v>15</v>
      </c>
      <c r="F87" s="44">
        <v>83</v>
      </c>
      <c r="G87" s="44">
        <v>89</v>
      </c>
      <c r="H87" s="44">
        <v>82</v>
      </c>
      <c r="I87" s="45">
        <v>254</v>
      </c>
      <c r="J87" s="44">
        <v>82</v>
      </c>
      <c r="K87" s="44">
        <v>89</v>
      </c>
      <c r="L87" s="44">
        <v>85</v>
      </c>
      <c r="M87" s="45">
        <v>256</v>
      </c>
      <c r="N87" s="45">
        <v>510</v>
      </c>
      <c r="O87" s="130">
        <f>R87</f>
        <v>4.454545454545458</v>
      </c>
      <c r="P87" s="9" t="s">
        <v>15</v>
      </c>
      <c r="R87" s="179">
        <f>R86-R77</f>
        <v>4.454545454545458</v>
      </c>
    </row>
    <row r="88" spans="1:18" s="152" customFormat="1" ht="15.75">
      <c r="A88" s="81" t="s">
        <v>14</v>
      </c>
      <c r="B88" s="43" t="s">
        <v>233</v>
      </c>
      <c r="C88" s="43" t="s">
        <v>234</v>
      </c>
      <c r="D88" s="44">
        <v>2000</v>
      </c>
      <c r="E88" s="43" t="s">
        <v>1</v>
      </c>
      <c r="F88" s="44">
        <v>79</v>
      </c>
      <c r="G88" s="44">
        <v>74</v>
      </c>
      <c r="H88" s="44">
        <v>75</v>
      </c>
      <c r="I88" s="45">
        <v>228</v>
      </c>
      <c r="J88" s="44">
        <v>59</v>
      </c>
      <c r="K88" s="44">
        <v>90</v>
      </c>
      <c r="L88" s="44">
        <v>85</v>
      </c>
      <c r="M88" s="45">
        <v>234</v>
      </c>
      <c r="N88" s="45">
        <v>462</v>
      </c>
      <c r="O88" s="130">
        <f>R88</f>
        <v>2.72727272727273</v>
      </c>
      <c r="P88" s="9"/>
      <c r="R88" s="179">
        <f>R87-R77</f>
        <v>2.72727272727273</v>
      </c>
    </row>
    <row r="89" spans="1:18" s="152" customFormat="1" ht="15.75">
      <c r="A89" s="81" t="s">
        <v>16</v>
      </c>
      <c r="B89" s="43" t="s">
        <v>235</v>
      </c>
      <c r="C89" s="43" t="s">
        <v>236</v>
      </c>
      <c r="D89" s="44">
        <v>2001</v>
      </c>
      <c r="E89" s="43" t="s">
        <v>6</v>
      </c>
      <c r="F89" s="44">
        <v>61</v>
      </c>
      <c r="G89" s="44">
        <v>67</v>
      </c>
      <c r="H89" s="44">
        <v>65</v>
      </c>
      <c r="I89" s="45">
        <v>193</v>
      </c>
      <c r="J89" s="44">
        <v>61</v>
      </c>
      <c r="K89" s="44">
        <v>67</v>
      </c>
      <c r="L89" s="44">
        <v>74</v>
      </c>
      <c r="M89" s="45">
        <v>202</v>
      </c>
      <c r="N89" s="45">
        <v>395</v>
      </c>
      <c r="O89" s="130">
        <v>1</v>
      </c>
      <c r="P89" s="100"/>
      <c r="R89" s="179">
        <f>R88-R77</f>
        <v>1.0000000000000029</v>
      </c>
    </row>
    <row r="90" spans="1:16" s="152" customFormat="1" ht="15.75">
      <c r="A90" s="81"/>
      <c r="B90" s="43"/>
      <c r="C90" s="43"/>
      <c r="D90" s="44"/>
      <c r="E90" s="43"/>
      <c r="F90" s="44"/>
      <c r="G90" s="44"/>
      <c r="H90" s="44"/>
      <c r="I90" s="45"/>
      <c r="J90" s="44"/>
      <c r="K90" s="44"/>
      <c r="L90" s="44"/>
      <c r="M90" s="45"/>
      <c r="N90" s="45"/>
      <c r="O90" s="130"/>
      <c r="P90" s="100"/>
    </row>
    <row r="91" spans="1:15" ht="22.5">
      <c r="A91" s="247" t="s">
        <v>133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77"/>
    </row>
    <row r="92" ht="15.75">
      <c r="M92" s="38"/>
    </row>
    <row r="93" spans="1:15" ht="15.75">
      <c r="A93" s="155" t="s">
        <v>135</v>
      </c>
      <c r="O93" s="1" t="s">
        <v>136</v>
      </c>
    </row>
    <row r="94" spans="1:15" ht="15.75">
      <c r="A94" s="155"/>
      <c r="O94" s="1"/>
    </row>
    <row r="95" spans="1:2" ht="18.75">
      <c r="A95" s="76" t="s">
        <v>350</v>
      </c>
      <c r="B95" s="38"/>
    </row>
    <row r="96" spans="1:2" ht="18.75">
      <c r="A96" s="76"/>
      <c r="B96" s="38"/>
    </row>
    <row r="97" spans="1:16" ht="15.75">
      <c r="A97" s="97" t="s">
        <v>50</v>
      </c>
      <c r="B97" s="248" t="s">
        <v>51</v>
      </c>
      <c r="C97" s="248"/>
      <c r="D97" s="97"/>
      <c r="E97" s="97" t="s">
        <v>52</v>
      </c>
      <c r="F97" s="248" t="s">
        <v>53</v>
      </c>
      <c r="G97" s="248"/>
      <c r="H97" s="248"/>
      <c r="I97" s="164"/>
      <c r="J97" s="248" t="s">
        <v>53</v>
      </c>
      <c r="K97" s="248"/>
      <c r="L97" s="248"/>
      <c r="M97" s="164"/>
      <c r="N97" s="97" t="s">
        <v>54</v>
      </c>
      <c r="O97" s="152"/>
      <c r="P97" s="152"/>
    </row>
    <row r="98" spans="1:16" ht="15.75">
      <c r="A98" s="88" t="s">
        <v>0</v>
      </c>
      <c r="B98" s="46" t="s">
        <v>78</v>
      </c>
      <c r="C98" s="46" t="s">
        <v>79</v>
      </c>
      <c r="D98" s="48">
        <v>1996</v>
      </c>
      <c r="E98" s="47" t="s">
        <v>1</v>
      </c>
      <c r="F98" s="48">
        <v>97</v>
      </c>
      <c r="G98" s="48">
        <v>98</v>
      </c>
      <c r="H98" s="48">
        <v>95</v>
      </c>
      <c r="I98" s="49">
        <v>290</v>
      </c>
      <c r="J98" s="48">
        <v>97</v>
      </c>
      <c r="K98" s="48">
        <v>97</v>
      </c>
      <c r="L98" s="48">
        <v>93</v>
      </c>
      <c r="M98" s="49">
        <v>287</v>
      </c>
      <c r="N98" s="49">
        <v>577</v>
      </c>
      <c r="O98" s="116"/>
      <c r="P98" s="116"/>
    </row>
    <row r="99" spans="1:16" ht="15.75">
      <c r="A99" s="88" t="s">
        <v>2</v>
      </c>
      <c r="B99" s="46" t="s">
        <v>184</v>
      </c>
      <c r="C99" s="46" t="s">
        <v>185</v>
      </c>
      <c r="D99" s="48">
        <v>1999</v>
      </c>
      <c r="E99" s="47" t="s">
        <v>1</v>
      </c>
      <c r="F99" s="48">
        <v>95</v>
      </c>
      <c r="G99" s="48">
        <v>95</v>
      </c>
      <c r="H99" s="48">
        <v>93</v>
      </c>
      <c r="I99" s="49">
        <v>283</v>
      </c>
      <c r="J99" s="48">
        <v>99</v>
      </c>
      <c r="K99" s="48">
        <v>97</v>
      </c>
      <c r="L99" s="48">
        <v>94</v>
      </c>
      <c r="M99" s="49">
        <v>290</v>
      </c>
      <c r="N99" s="49">
        <v>573</v>
      </c>
      <c r="O99" s="116"/>
      <c r="P99" s="116"/>
    </row>
    <row r="100" spans="1:16" ht="15.75">
      <c r="A100" s="49" t="s">
        <v>3</v>
      </c>
      <c r="B100" s="46" t="s">
        <v>182</v>
      </c>
      <c r="C100" s="46" t="s">
        <v>183</v>
      </c>
      <c r="D100" s="48">
        <v>2000</v>
      </c>
      <c r="E100" s="47" t="s">
        <v>1</v>
      </c>
      <c r="F100" s="48">
        <v>91</v>
      </c>
      <c r="G100" s="48">
        <v>96</v>
      </c>
      <c r="H100" s="48">
        <v>96</v>
      </c>
      <c r="I100" s="49">
        <v>283</v>
      </c>
      <c r="J100" s="48">
        <v>97</v>
      </c>
      <c r="K100" s="48">
        <v>95</v>
      </c>
      <c r="L100" s="48">
        <v>93</v>
      </c>
      <c r="M100" s="49">
        <v>285</v>
      </c>
      <c r="N100" s="49">
        <v>568</v>
      </c>
      <c r="O100" s="116"/>
      <c r="P100" s="116"/>
    </row>
    <row r="101" spans="1:15" ht="15.75">
      <c r="A101" s="48" t="s">
        <v>4</v>
      </c>
      <c r="B101" s="47" t="s">
        <v>274</v>
      </c>
      <c r="C101" s="47" t="s">
        <v>275</v>
      </c>
      <c r="D101" s="48">
        <v>1997</v>
      </c>
      <c r="E101" s="47" t="s">
        <v>6</v>
      </c>
      <c r="F101" s="48">
        <v>95</v>
      </c>
      <c r="G101" s="48">
        <v>87</v>
      </c>
      <c r="H101" s="48">
        <v>87</v>
      </c>
      <c r="I101" s="49">
        <v>269</v>
      </c>
      <c r="J101" s="48">
        <v>96</v>
      </c>
      <c r="K101" s="48">
        <v>97</v>
      </c>
      <c r="L101" s="48">
        <v>95</v>
      </c>
      <c r="M101" s="49">
        <v>288</v>
      </c>
      <c r="N101" s="49">
        <v>557</v>
      </c>
      <c r="O101" s="152"/>
    </row>
    <row r="102" spans="1:15" ht="15.75">
      <c r="A102" s="48" t="s">
        <v>7</v>
      </c>
      <c r="B102" s="47" t="s">
        <v>276</v>
      </c>
      <c r="C102" s="47" t="s">
        <v>277</v>
      </c>
      <c r="D102" s="48">
        <v>1996</v>
      </c>
      <c r="E102" s="47" t="s">
        <v>6</v>
      </c>
      <c r="F102" s="48">
        <v>93</v>
      </c>
      <c r="G102" s="48">
        <v>94</v>
      </c>
      <c r="H102" s="48">
        <v>95</v>
      </c>
      <c r="I102" s="49">
        <v>282</v>
      </c>
      <c r="J102" s="48">
        <v>86</v>
      </c>
      <c r="K102" s="48">
        <v>90</v>
      </c>
      <c r="L102" s="48">
        <v>92</v>
      </c>
      <c r="M102" s="49">
        <v>268</v>
      </c>
      <c r="N102" s="49">
        <v>550</v>
      </c>
      <c r="O102" s="152"/>
    </row>
    <row r="103" spans="1:15" ht="15.75">
      <c r="A103" s="48" t="s">
        <v>8</v>
      </c>
      <c r="B103" s="47" t="s">
        <v>278</v>
      </c>
      <c r="C103" s="47" t="s">
        <v>279</v>
      </c>
      <c r="D103" s="48">
        <v>1999</v>
      </c>
      <c r="E103" s="47" t="s">
        <v>6</v>
      </c>
      <c r="F103" s="48">
        <v>85</v>
      </c>
      <c r="G103" s="48">
        <v>91</v>
      </c>
      <c r="H103" s="48">
        <v>92</v>
      </c>
      <c r="I103" s="49">
        <v>268</v>
      </c>
      <c r="J103" s="48">
        <v>90</v>
      </c>
      <c r="K103" s="48">
        <v>91</v>
      </c>
      <c r="L103" s="48">
        <v>89</v>
      </c>
      <c r="M103" s="49">
        <v>270</v>
      </c>
      <c r="N103" s="49">
        <v>538</v>
      </c>
      <c r="O103" s="152"/>
    </row>
    <row r="104" spans="1:15" ht="15.75">
      <c r="A104" s="48" t="s">
        <v>9</v>
      </c>
      <c r="B104" s="47" t="s">
        <v>23</v>
      </c>
      <c r="C104" s="47" t="s">
        <v>5</v>
      </c>
      <c r="D104" s="48">
        <v>1996</v>
      </c>
      <c r="E104" s="47" t="s">
        <v>6</v>
      </c>
      <c r="F104" s="48">
        <v>93</v>
      </c>
      <c r="G104" s="48">
        <v>87</v>
      </c>
      <c r="H104" s="48">
        <v>89</v>
      </c>
      <c r="I104" s="49">
        <v>269</v>
      </c>
      <c r="J104" s="48">
        <v>90</v>
      </c>
      <c r="K104" s="48">
        <v>89</v>
      </c>
      <c r="L104" s="48">
        <v>85</v>
      </c>
      <c r="M104" s="49">
        <v>264</v>
      </c>
      <c r="N104" s="49">
        <v>533</v>
      </c>
      <c r="O104" s="152"/>
    </row>
    <row r="105" spans="1:15" ht="15.75">
      <c r="A105" s="48" t="s">
        <v>10</v>
      </c>
      <c r="B105" s="47" t="s">
        <v>186</v>
      </c>
      <c r="C105" s="47" t="s">
        <v>187</v>
      </c>
      <c r="D105" s="48">
        <v>2001</v>
      </c>
      <c r="E105" s="47" t="s">
        <v>6</v>
      </c>
      <c r="F105" s="48">
        <v>90</v>
      </c>
      <c r="G105" s="48">
        <v>86</v>
      </c>
      <c r="H105" s="48">
        <v>91</v>
      </c>
      <c r="I105" s="49">
        <v>267</v>
      </c>
      <c r="J105" s="48">
        <v>87</v>
      </c>
      <c r="K105" s="48">
        <v>91</v>
      </c>
      <c r="L105" s="48">
        <v>87</v>
      </c>
      <c r="M105" s="49">
        <v>265</v>
      </c>
      <c r="N105" s="49">
        <v>532</v>
      </c>
      <c r="O105" s="152"/>
    </row>
    <row r="106" spans="1:15" ht="15.75">
      <c r="A106" s="48" t="s">
        <v>11</v>
      </c>
      <c r="B106" s="47" t="s">
        <v>280</v>
      </c>
      <c r="C106" s="47" t="s">
        <v>281</v>
      </c>
      <c r="D106" s="48">
        <v>1997</v>
      </c>
      <c r="E106" s="47" t="s">
        <v>6</v>
      </c>
      <c r="F106" s="48">
        <v>78</v>
      </c>
      <c r="G106" s="48">
        <v>83</v>
      </c>
      <c r="H106" s="48">
        <v>80</v>
      </c>
      <c r="I106" s="49">
        <v>241</v>
      </c>
      <c r="J106" s="48">
        <v>89</v>
      </c>
      <c r="K106" s="48">
        <v>95</v>
      </c>
      <c r="L106" s="48">
        <v>86</v>
      </c>
      <c r="M106" s="49">
        <v>270</v>
      </c>
      <c r="N106" s="49">
        <v>511</v>
      </c>
      <c r="O106" s="152"/>
    </row>
    <row r="107" spans="1:15" ht="15.75">
      <c r="A107" s="48" t="s">
        <v>12</v>
      </c>
      <c r="B107" s="47" t="s">
        <v>192</v>
      </c>
      <c r="C107" s="47" t="s">
        <v>193</v>
      </c>
      <c r="D107" s="48">
        <v>1999</v>
      </c>
      <c r="E107" s="47" t="s">
        <v>6</v>
      </c>
      <c r="F107" s="48">
        <v>84</v>
      </c>
      <c r="G107" s="48">
        <v>78</v>
      </c>
      <c r="H107" s="48">
        <v>79</v>
      </c>
      <c r="I107" s="49">
        <v>241</v>
      </c>
      <c r="J107" s="48">
        <v>78</v>
      </c>
      <c r="K107" s="48">
        <v>88</v>
      </c>
      <c r="L107" s="48">
        <v>80</v>
      </c>
      <c r="M107" s="49">
        <v>246</v>
      </c>
      <c r="N107" s="49">
        <v>487</v>
      </c>
      <c r="O107" s="152"/>
    </row>
    <row r="108" spans="1:14" ht="15.75">
      <c r="A108" s="48"/>
      <c r="B108" s="47"/>
      <c r="C108" s="47"/>
      <c r="D108" s="48"/>
      <c r="E108" s="47"/>
      <c r="F108" s="48"/>
      <c r="G108" s="48"/>
      <c r="H108" s="48"/>
      <c r="I108" s="49"/>
      <c r="J108" s="48"/>
      <c r="K108" s="48"/>
      <c r="L108" s="48"/>
      <c r="M108" s="49"/>
      <c r="N108" s="49"/>
    </row>
  </sheetData>
  <sheetProtection/>
  <mergeCells count="20">
    <mergeCell ref="B97:C97"/>
    <mergeCell ref="F97:H97"/>
    <mergeCell ref="J97:L97"/>
    <mergeCell ref="A45:N45"/>
    <mergeCell ref="B51:C51"/>
    <mergeCell ref="B61:C61"/>
    <mergeCell ref="F61:J61"/>
    <mergeCell ref="F63:J63"/>
    <mergeCell ref="A91:N91"/>
    <mergeCell ref="A1:N1"/>
    <mergeCell ref="B33:C33"/>
    <mergeCell ref="F33:H33"/>
    <mergeCell ref="J33:L33"/>
    <mergeCell ref="B77:C77"/>
    <mergeCell ref="F77:H77"/>
    <mergeCell ref="J77:L77"/>
    <mergeCell ref="F19:J19"/>
    <mergeCell ref="B17:C17"/>
    <mergeCell ref="B7:C7"/>
    <mergeCell ref="F17:J17"/>
  </mergeCells>
  <printOptions/>
  <pageMargins left="0.5511811023622047" right="0.15748031496062992" top="0.7874015748031497" bottom="0.1968503937007874" header="0.1968503937007874" footer="0"/>
  <pageSetup fitToHeight="0" fitToWidth="1" horizontalDpi="600" verticalDpi="600" orientation="portrait" paperSize="9" scale="78" r:id="rId2"/>
  <headerFooter alignWithMargins="0">
    <oddHeader>&amp;L&amp;G</oddHeader>
  </headerFooter>
  <rowBreaks count="2" manualBreakCount="2">
    <brk id="44" max="255" man="1"/>
    <brk id="90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9.7109375" style="0" customWidth="1"/>
    <col min="4" max="4" width="6.7109375" style="0" customWidth="1"/>
    <col min="5" max="5" width="8.28125" style="0" customWidth="1"/>
    <col min="6" max="7" width="4.421875" style="0" customWidth="1"/>
    <col min="8" max="8" width="5.8515625" style="0" customWidth="1"/>
    <col min="9" max="10" width="4.421875" style="0" customWidth="1"/>
    <col min="11" max="11" width="5.8515625" style="0" customWidth="1"/>
    <col min="12" max="13" width="4.421875" style="0" customWidth="1"/>
    <col min="14" max="15" width="5.8515625" style="0" customWidth="1"/>
    <col min="16" max="16" width="6.57421875" style="0" customWidth="1"/>
  </cols>
  <sheetData>
    <row r="1" spans="1:15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ht="15.75">
      <c r="I2" s="66"/>
    </row>
    <row r="3" ht="15.75">
      <c r="I3" s="66"/>
    </row>
    <row r="4" ht="15.75">
      <c r="I4" s="66"/>
    </row>
    <row r="5" spans="1:12" ht="15.75">
      <c r="A5" s="155" t="s">
        <v>135</v>
      </c>
      <c r="L5" s="1" t="s">
        <v>136</v>
      </c>
    </row>
    <row r="6" spans="1:8" ht="15.75">
      <c r="A6" s="155"/>
      <c r="H6" s="166"/>
    </row>
    <row r="7" spans="1:255" ht="18.75">
      <c r="A7" s="76" t="s">
        <v>157</v>
      </c>
      <c r="B7" s="76"/>
      <c r="C7" s="76"/>
      <c r="D7" s="76"/>
      <c r="E7" s="7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</row>
    <row r="8" spans="1:255" ht="15.75">
      <c r="A8" s="97" t="s">
        <v>50</v>
      </c>
      <c r="B8" s="248" t="s">
        <v>51</v>
      </c>
      <c r="C8" s="248"/>
      <c r="D8" s="97"/>
      <c r="E8" s="97" t="s">
        <v>52</v>
      </c>
      <c r="F8" s="259" t="s">
        <v>158</v>
      </c>
      <c r="G8" s="259"/>
      <c r="H8" s="259"/>
      <c r="I8" s="259" t="s">
        <v>159</v>
      </c>
      <c r="J8" s="259"/>
      <c r="K8" s="259"/>
      <c r="L8" s="259" t="s">
        <v>160</v>
      </c>
      <c r="M8" s="259"/>
      <c r="N8" s="259"/>
      <c r="O8" s="167" t="s">
        <v>54</v>
      </c>
      <c r="P8" s="167" t="s">
        <v>101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</row>
    <row r="9" spans="1:255" ht="15.75">
      <c r="A9" s="172" t="s">
        <v>0</v>
      </c>
      <c r="B9" s="173" t="s">
        <v>184</v>
      </c>
      <c r="C9" s="173" t="s">
        <v>185</v>
      </c>
      <c r="D9" s="174">
        <v>1999</v>
      </c>
      <c r="E9" s="175" t="s">
        <v>1</v>
      </c>
      <c r="F9" s="176">
        <v>95</v>
      </c>
      <c r="G9" s="176">
        <v>98</v>
      </c>
      <c r="H9" s="168">
        <v>193</v>
      </c>
      <c r="I9" s="176">
        <v>87</v>
      </c>
      <c r="J9" s="176">
        <v>94</v>
      </c>
      <c r="K9" s="168">
        <v>181</v>
      </c>
      <c r="L9" s="176">
        <v>89</v>
      </c>
      <c r="M9" s="176">
        <v>90</v>
      </c>
      <c r="N9" s="168">
        <v>179</v>
      </c>
      <c r="O9" s="168">
        <v>553</v>
      </c>
      <c r="P9" s="176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</row>
    <row r="10" spans="1:255" ht="15.75">
      <c r="A10" s="172" t="s">
        <v>2</v>
      </c>
      <c r="B10" s="177" t="s">
        <v>78</v>
      </c>
      <c r="C10" s="177" t="s">
        <v>79</v>
      </c>
      <c r="D10" s="176">
        <v>1996</v>
      </c>
      <c r="E10" s="171" t="s">
        <v>1</v>
      </c>
      <c r="F10" s="176">
        <v>93</v>
      </c>
      <c r="G10" s="176">
        <v>93</v>
      </c>
      <c r="H10" s="168">
        <v>186</v>
      </c>
      <c r="I10" s="176">
        <v>90</v>
      </c>
      <c r="J10" s="176">
        <v>88</v>
      </c>
      <c r="K10" s="168">
        <v>178</v>
      </c>
      <c r="L10" s="176">
        <v>87</v>
      </c>
      <c r="M10" s="176">
        <v>89</v>
      </c>
      <c r="N10" s="168">
        <v>176</v>
      </c>
      <c r="O10" s="168">
        <v>540</v>
      </c>
      <c r="P10" s="169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</row>
    <row r="11" spans="1:255" ht="15.75">
      <c r="A11" s="172" t="s">
        <v>3</v>
      </c>
      <c r="B11" s="173" t="s">
        <v>276</v>
      </c>
      <c r="C11" s="173" t="s">
        <v>277</v>
      </c>
      <c r="D11" s="174">
        <v>1996</v>
      </c>
      <c r="E11" s="175" t="s">
        <v>6</v>
      </c>
      <c r="F11" s="176">
        <v>95</v>
      </c>
      <c r="G11" s="176">
        <v>94</v>
      </c>
      <c r="H11" s="168">
        <v>189</v>
      </c>
      <c r="I11" s="176">
        <v>88</v>
      </c>
      <c r="J11" s="176">
        <v>89</v>
      </c>
      <c r="K11" s="168">
        <v>177</v>
      </c>
      <c r="L11" s="176">
        <v>89</v>
      </c>
      <c r="M11" s="176">
        <v>85</v>
      </c>
      <c r="N11" s="168">
        <v>174</v>
      </c>
      <c r="O11" s="168">
        <v>540</v>
      </c>
      <c r="P11" s="207" t="s">
        <v>194</v>
      </c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</row>
    <row r="12" spans="1:255" ht="15.75">
      <c r="A12" s="174">
        <v>4</v>
      </c>
      <c r="B12" s="171" t="s">
        <v>182</v>
      </c>
      <c r="C12" s="171" t="s">
        <v>183</v>
      </c>
      <c r="D12" s="176">
        <v>2000</v>
      </c>
      <c r="E12" s="171" t="s">
        <v>1</v>
      </c>
      <c r="F12" s="176">
        <v>95</v>
      </c>
      <c r="G12" s="176">
        <v>94</v>
      </c>
      <c r="H12" s="168">
        <v>189</v>
      </c>
      <c r="I12" s="176">
        <v>83</v>
      </c>
      <c r="J12" s="176">
        <v>89</v>
      </c>
      <c r="K12" s="168">
        <v>172</v>
      </c>
      <c r="L12" s="176">
        <v>83</v>
      </c>
      <c r="M12" s="176">
        <v>88</v>
      </c>
      <c r="N12" s="168">
        <v>171</v>
      </c>
      <c r="O12" s="168">
        <v>532</v>
      </c>
      <c r="P12" s="176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</row>
    <row r="13" spans="1:255" ht="15.75">
      <c r="A13" s="174">
        <v>5</v>
      </c>
      <c r="B13" s="170" t="s">
        <v>186</v>
      </c>
      <c r="C13" s="171" t="s">
        <v>187</v>
      </c>
      <c r="D13" s="176">
        <v>2001</v>
      </c>
      <c r="E13" s="171" t="s">
        <v>6</v>
      </c>
      <c r="F13" s="176">
        <v>91</v>
      </c>
      <c r="G13" s="176">
        <v>89</v>
      </c>
      <c r="H13" s="168">
        <v>180</v>
      </c>
      <c r="I13" s="176">
        <v>85</v>
      </c>
      <c r="J13" s="176">
        <v>94</v>
      </c>
      <c r="K13" s="168">
        <v>179</v>
      </c>
      <c r="L13" s="176">
        <v>85</v>
      </c>
      <c r="M13" s="176">
        <v>78</v>
      </c>
      <c r="N13" s="168">
        <v>163</v>
      </c>
      <c r="O13" s="168">
        <v>522</v>
      </c>
      <c r="P13" s="176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</row>
    <row r="14" spans="1:16" ht="15.75">
      <c r="A14" s="174">
        <v>6</v>
      </c>
      <c r="B14" s="170" t="s">
        <v>274</v>
      </c>
      <c r="C14" s="171" t="s">
        <v>275</v>
      </c>
      <c r="D14" s="176">
        <v>1997</v>
      </c>
      <c r="E14" s="171" t="s">
        <v>6</v>
      </c>
      <c r="F14" s="176">
        <v>92</v>
      </c>
      <c r="G14" s="176">
        <v>90</v>
      </c>
      <c r="H14" s="168">
        <v>182</v>
      </c>
      <c r="I14" s="176">
        <v>85</v>
      </c>
      <c r="J14" s="176">
        <v>82</v>
      </c>
      <c r="K14" s="168">
        <v>167</v>
      </c>
      <c r="L14" s="176">
        <v>82</v>
      </c>
      <c r="M14" s="176">
        <v>87</v>
      </c>
      <c r="N14" s="168">
        <v>169</v>
      </c>
      <c r="O14" s="168">
        <v>518</v>
      </c>
      <c r="P14" s="82"/>
    </row>
    <row r="15" spans="1:16" ht="15.75">
      <c r="A15" s="174">
        <v>7</v>
      </c>
      <c r="B15" s="170" t="s">
        <v>23</v>
      </c>
      <c r="C15" s="171" t="s">
        <v>5</v>
      </c>
      <c r="D15" s="176">
        <v>1996</v>
      </c>
      <c r="E15" s="171" t="s">
        <v>6</v>
      </c>
      <c r="F15" s="176">
        <v>92</v>
      </c>
      <c r="G15" s="176">
        <v>81</v>
      </c>
      <c r="H15" s="168">
        <v>173</v>
      </c>
      <c r="I15" s="176">
        <v>85</v>
      </c>
      <c r="J15" s="176">
        <v>81</v>
      </c>
      <c r="K15" s="168">
        <v>166</v>
      </c>
      <c r="L15" s="176">
        <v>86</v>
      </c>
      <c r="M15" s="176">
        <v>89</v>
      </c>
      <c r="N15" s="168">
        <v>175</v>
      </c>
      <c r="O15" s="168">
        <v>514</v>
      </c>
      <c r="P15" s="82"/>
    </row>
    <row r="16" spans="1:16" ht="15.75">
      <c r="A16" s="174">
        <v>8</v>
      </c>
      <c r="B16" s="170" t="s">
        <v>278</v>
      </c>
      <c r="C16" s="171" t="s">
        <v>279</v>
      </c>
      <c r="D16" s="176">
        <v>1999</v>
      </c>
      <c r="E16" s="171" t="s">
        <v>6</v>
      </c>
      <c r="F16" s="176">
        <v>92</v>
      </c>
      <c r="G16" s="176">
        <v>93</v>
      </c>
      <c r="H16" s="168">
        <v>185</v>
      </c>
      <c r="I16" s="176">
        <v>86</v>
      </c>
      <c r="J16" s="176">
        <v>85</v>
      </c>
      <c r="K16" s="168">
        <v>171</v>
      </c>
      <c r="L16" s="176">
        <v>80</v>
      </c>
      <c r="M16" s="176">
        <v>76</v>
      </c>
      <c r="N16" s="168">
        <v>156</v>
      </c>
      <c r="O16" s="168">
        <v>512</v>
      </c>
      <c r="P16" s="82"/>
    </row>
    <row r="17" spans="1:16" ht="15.75">
      <c r="A17" s="174">
        <v>9</v>
      </c>
      <c r="B17" s="170" t="s">
        <v>280</v>
      </c>
      <c r="C17" s="171" t="s">
        <v>281</v>
      </c>
      <c r="D17" s="176">
        <v>1997</v>
      </c>
      <c r="E17" s="171" t="s">
        <v>6</v>
      </c>
      <c r="F17" s="176">
        <v>81</v>
      </c>
      <c r="G17" s="176">
        <v>80</v>
      </c>
      <c r="H17" s="168">
        <v>161</v>
      </c>
      <c r="I17" s="176">
        <v>82</v>
      </c>
      <c r="J17" s="176">
        <v>67</v>
      </c>
      <c r="K17" s="168">
        <v>149</v>
      </c>
      <c r="L17" s="176">
        <v>64</v>
      </c>
      <c r="M17" s="176">
        <v>69</v>
      </c>
      <c r="N17" s="168">
        <v>133</v>
      </c>
      <c r="O17" s="168">
        <v>443</v>
      </c>
      <c r="P17" s="82"/>
    </row>
  </sheetData>
  <sheetProtection/>
  <mergeCells count="5">
    <mergeCell ref="L8:N8"/>
    <mergeCell ref="A1:O1"/>
    <mergeCell ref="B8:C8"/>
    <mergeCell ref="F8:H8"/>
    <mergeCell ref="I8:K8"/>
  </mergeCells>
  <printOptions/>
  <pageMargins left="0.5511811023622047" right="0.15748031496062992" top="0.7874015748031497" bottom="0.1968503937007874" header="0.5905511811023623" footer="0"/>
  <pageSetup horizontalDpi="600" verticalDpi="600" orientation="portrait" paperSize="9" scale="85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32">
      <selection activeCell="H151" sqref="H151"/>
    </sheetView>
  </sheetViews>
  <sheetFormatPr defaultColWidth="9.140625" defaultRowHeight="12.75"/>
  <cols>
    <col min="1" max="1" width="6.28125" style="0" customWidth="1"/>
    <col min="2" max="2" width="18.57421875" style="0" customWidth="1"/>
    <col min="3" max="3" width="20.57421875" style="0" customWidth="1"/>
    <col min="4" max="4" width="6.00390625" style="0" customWidth="1"/>
    <col min="5" max="5" width="5.8515625" style="82" customWidth="1"/>
    <col min="6" max="12" width="6.7109375" style="0" customWidth="1"/>
    <col min="13" max="13" width="6.421875" style="0" customWidth="1"/>
    <col min="14" max="14" width="6.7109375" style="0" customWidth="1"/>
    <col min="15" max="15" width="6.140625" style="0" customWidth="1"/>
    <col min="16" max="16" width="7.57421875" style="0" customWidth="1"/>
    <col min="18" max="18" width="0" style="179" hidden="1" customWidth="1"/>
  </cols>
  <sheetData>
    <row r="1" spans="1:17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96"/>
      <c r="P1" s="96"/>
      <c r="Q1" s="96"/>
    </row>
    <row r="2" spans="1:17" ht="15.75">
      <c r="A2" s="152"/>
      <c r="B2" s="152"/>
      <c r="C2" s="152"/>
      <c r="D2" s="152"/>
      <c r="F2" s="152"/>
      <c r="G2" s="152"/>
      <c r="H2" s="152"/>
      <c r="I2" s="152"/>
      <c r="J2" s="152"/>
      <c r="K2" s="152"/>
      <c r="L2" s="152"/>
      <c r="M2" s="152"/>
      <c r="N2" s="50"/>
      <c r="O2" s="152"/>
      <c r="P2" s="152"/>
      <c r="Q2" s="152"/>
    </row>
    <row r="3" spans="1:17" ht="15.75">
      <c r="A3" s="155" t="s">
        <v>135</v>
      </c>
      <c r="B3" s="152"/>
      <c r="C3" s="152"/>
      <c r="D3" s="152"/>
      <c r="F3" s="152"/>
      <c r="G3" s="152"/>
      <c r="H3" s="152"/>
      <c r="I3" s="152"/>
      <c r="J3" s="152"/>
      <c r="K3" s="152"/>
      <c r="L3" s="1" t="s">
        <v>138</v>
      </c>
      <c r="M3" s="152"/>
      <c r="N3" s="152"/>
      <c r="P3" s="152"/>
      <c r="Q3" s="152"/>
    </row>
    <row r="4" spans="1:18" s="152" customFormat="1" ht="15.75">
      <c r="A4" s="155"/>
      <c r="E4" s="82"/>
      <c r="L4" s="1"/>
      <c r="R4" s="179"/>
    </row>
    <row r="5" ht="18.75">
      <c r="A5" s="76" t="s">
        <v>62</v>
      </c>
    </row>
    <row r="6" ht="18.75">
      <c r="A6" s="76"/>
    </row>
    <row r="7" spans="1:18" ht="15.75">
      <c r="A7" s="156" t="s">
        <v>50</v>
      </c>
      <c r="B7" s="248" t="s">
        <v>51</v>
      </c>
      <c r="C7" s="248"/>
      <c r="D7" s="156"/>
      <c r="E7" s="156" t="s">
        <v>52</v>
      </c>
      <c r="F7" s="248" t="s">
        <v>53</v>
      </c>
      <c r="G7" s="249"/>
      <c r="H7" s="249"/>
      <c r="I7" s="249"/>
      <c r="J7" s="249"/>
      <c r="K7" s="249"/>
      <c r="L7" s="156" t="s">
        <v>54</v>
      </c>
      <c r="M7" s="133" t="s">
        <v>61</v>
      </c>
      <c r="N7" s="156" t="s">
        <v>55</v>
      </c>
      <c r="R7" s="179">
        <f>19/15</f>
        <v>1.2666666666666666</v>
      </c>
    </row>
    <row r="8" spans="1:18" ht="15.75">
      <c r="A8" s="25" t="s">
        <v>0</v>
      </c>
      <c r="B8" s="22" t="s">
        <v>32</v>
      </c>
      <c r="C8" s="22" t="s">
        <v>33</v>
      </c>
      <c r="D8" s="24">
        <v>1968</v>
      </c>
      <c r="E8" s="219" t="s">
        <v>6</v>
      </c>
      <c r="F8" s="223">
        <v>101.8</v>
      </c>
      <c r="G8" s="223">
        <v>100.7</v>
      </c>
      <c r="H8" s="223">
        <v>101.3</v>
      </c>
      <c r="I8" s="223">
        <v>103.2</v>
      </c>
      <c r="J8" s="81">
        <v>101.5</v>
      </c>
      <c r="K8" s="223">
        <v>101.9</v>
      </c>
      <c r="L8" s="232">
        <v>610.4</v>
      </c>
      <c r="M8" s="130">
        <v>20</v>
      </c>
      <c r="N8" s="79"/>
      <c r="R8" s="179">
        <v>20</v>
      </c>
    </row>
    <row r="9" spans="1:18" ht="15.75">
      <c r="A9" s="25" t="s">
        <v>2</v>
      </c>
      <c r="B9" s="22" t="s">
        <v>328</v>
      </c>
      <c r="C9" s="22" t="s">
        <v>329</v>
      </c>
      <c r="D9" s="24">
        <v>1995</v>
      </c>
      <c r="E9" s="219" t="s">
        <v>6</v>
      </c>
      <c r="F9" s="223">
        <v>98.3</v>
      </c>
      <c r="G9" s="223">
        <v>100.4</v>
      </c>
      <c r="H9" s="223">
        <v>101.8</v>
      </c>
      <c r="I9" s="223">
        <v>101.8</v>
      </c>
      <c r="J9" s="81">
        <v>102.2</v>
      </c>
      <c r="K9" s="223">
        <v>100.8</v>
      </c>
      <c r="L9" s="232">
        <v>605.3</v>
      </c>
      <c r="M9" s="130">
        <f>R9</f>
        <v>18.733333333333334</v>
      </c>
      <c r="N9" s="81"/>
      <c r="R9" s="179">
        <f>R8-R7</f>
        <v>18.733333333333334</v>
      </c>
    </row>
    <row r="10" spans="1:18" ht="15.75">
      <c r="A10" s="25" t="s">
        <v>3</v>
      </c>
      <c r="B10" s="22" t="s">
        <v>26</v>
      </c>
      <c r="C10" s="22" t="s">
        <v>27</v>
      </c>
      <c r="D10" s="24">
        <v>1969</v>
      </c>
      <c r="E10" s="219" t="s">
        <v>6</v>
      </c>
      <c r="F10" s="223">
        <v>98.6</v>
      </c>
      <c r="G10" s="223">
        <v>100.9</v>
      </c>
      <c r="H10" s="223">
        <v>101</v>
      </c>
      <c r="I10" s="223">
        <v>99.7</v>
      </c>
      <c r="J10" s="81">
        <v>100.2</v>
      </c>
      <c r="K10" s="223">
        <v>101.4</v>
      </c>
      <c r="L10" s="232">
        <v>601.8</v>
      </c>
      <c r="M10" s="130">
        <f aca="true" t="shared" si="0" ref="M10:M22">R10</f>
        <v>17.46666666666667</v>
      </c>
      <c r="N10" s="81"/>
      <c r="R10" s="179">
        <f>R9-R7</f>
        <v>17.46666666666667</v>
      </c>
    </row>
    <row r="11" spans="1:18" ht="15.75">
      <c r="A11" s="24" t="s">
        <v>4</v>
      </c>
      <c r="B11" s="23" t="s">
        <v>25</v>
      </c>
      <c r="C11" s="23" t="s">
        <v>93</v>
      </c>
      <c r="D11" s="24">
        <v>1990</v>
      </c>
      <c r="E11" s="219" t="s">
        <v>15</v>
      </c>
      <c r="F11" s="223">
        <v>97.7</v>
      </c>
      <c r="G11" s="223">
        <v>99.4</v>
      </c>
      <c r="H11" s="223">
        <v>101.8</v>
      </c>
      <c r="I11" s="223">
        <v>102.9</v>
      </c>
      <c r="J11" s="81">
        <v>98.2</v>
      </c>
      <c r="K11" s="223">
        <v>99.7</v>
      </c>
      <c r="L11" s="232">
        <v>599.7</v>
      </c>
      <c r="M11" s="130">
        <f t="shared" si="0"/>
        <v>16.200000000000003</v>
      </c>
      <c r="N11" s="81" t="s">
        <v>15</v>
      </c>
      <c r="R11" s="179">
        <f>R10-R7</f>
        <v>16.200000000000003</v>
      </c>
    </row>
    <row r="12" spans="1:18" ht="15.75">
      <c r="A12" s="24" t="s">
        <v>7</v>
      </c>
      <c r="B12" s="23" t="s">
        <v>334</v>
      </c>
      <c r="C12" s="23" t="s">
        <v>335</v>
      </c>
      <c r="D12" s="24">
        <v>1973</v>
      </c>
      <c r="E12" s="219" t="s">
        <v>6</v>
      </c>
      <c r="F12" s="223">
        <v>99.7</v>
      </c>
      <c r="G12" s="223">
        <v>96.6</v>
      </c>
      <c r="H12" s="223">
        <v>100.4</v>
      </c>
      <c r="I12" s="223">
        <v>101.1</v>
      </c>
      <c r="J12" s="81">
        <v>101.7</v>
      </c>
      <c r="K12" s="223">
        <v>100</v>
      </c>
      <c r="L12" s="232">
        <v>599.5</v>
      </c>
      <c r="M12" s="130">
        <f t="shared" si="0"/>
        <v>14.933333333333337</v>
      </c>
      <c r="N12" s="9"/>
      <c r="R12" s="179">
        <f>R11-R7</f>
        <v>14.933333333333337</v>
      </c>
    </row>
    <row r="13" spans="1:18" ht="15.75">
      <c r="A13" s="24" t="s">
        <v>8</v>
      </c>
      <c r="B13" s="23" t="s">
        <v>28</v>
      </c>
      <c r="C13" s="23" t="s">
        <v>29</v>
      </c>
      <c r="D13" s="24">
        <v>1969</v>
      </c>
      <c r="E13" s="219" t="s">
        <v>1</v>
      </c>
      <c r="F13" s="223">
        <v>98.2</v>
      </c>
      <c r="G13" s="223">
        <v>102</v>
      </c>
      <c r="H13" s="223">
        <v>99.2</v>
      </c>
      <c r="I13" s="223">
        <v>98.3</v>
      </c>
      <c r="J13" s="81">
        <v>101</v>
      </c>
      <c r="K13" s="223">
        <v>100.3</v>
      </c>
      <c r="L13" s="232">
        <v>599</v>
      </c>
      <c r="M13" s="130">
        <f t="shared" si="0"/>
        <v>13.666666666666671</v>
      </c>
      <c r="N13" s="81" t="s">
        <v>1</v>
      </c>
      <c r="R13" s="179">
        <f>R12-R7</f>
        <v>13.666666666666671</v>
      </c>
    </row>
    <row r="14" spans="1:18" ht="15.75">
      <c r="A14" s="24" t="s">
        <v>9</v>
      </c>
      <c r="B14" s="27" t="s">
        <v>323</v>
      </c>
      <c r="C14" s="27" t="s">
        <v>324</v>
      </c>
      <c r="D14" s="28">
        <v>1994</v>
      </c>
      <c r="E14" s="220" t="s">
        <v>6</v>
      </c>
      <c r="F14" s="223">
        <v>98.6</v>
      </c>
      <c r="G14" s="223">
        <v>100.4</v>
      </c>
      <c r="H14" s="223">
        <v>99.4</v>
      </c>
      <c r="I14" s="223">
        <v>102.2</v>
      </c>
      <c r="J14" s="81">
        <v>99.4</v>
      </c>
      <c r="K14" s="223">
        <v>98.5</v>
      </c>
      <c r="L14" s="232">
        <v>598.5</v>
      </c>
      <c r="M14" s="130">
        <f t="shared" si="0"/>
        <v>12.400000000000006</v>
      </c>
      <c r="N14" s="81" t="s">
        <v>6</v>
      </c>
      <c r="R14" s="179">
        <f>R13-R7</f>
        <v>12.400000000000006</v>
      </c>
    </row>
    <row r="15" spans="1:18" ht="15.75">
      <c r="A15" s="24" t="s">
        <v>10</v>
      </c>
      <c r="B15" s="23" t="s">
        <v>330</v>
      </c>
      <c r="C15" s="23" t="s">
        <v>331</v>
      </c>
      <c r="D15" s="24">
        <v>1992</v>
      </c>
      <c r="E15" s="219" t="s">
        <v>1</v>
      </c>
      <c r="F15" s="223">
        <v>99.9</v>
      </c>
      <c r="G15" s="223">
        <v>97.1</v>
      </c>
      <c r="H15" s="223">
        <v>100.1</v>
      </c>
      <c r="I15" s="223">
        <v>99.7</v>
      </c>
      <c r="J15" s="81">
        <v>98.5</v>
      </c>
      <c r="K15" s="223">
        <v>100.9</v>
      </c>
      <c r="L15" s="232">
        <v>596.2</v>
      </c>
      <c r="M15" s="130">
        <f t="shared" si="0"/>
        <v>11.13333333333334</v>
      </c>
      <c r="N15" s="81" t="s">
        <v>1</v>
      </c>
      <c r="R15" s="179">
        <f>R14-R7</f>
        <v>11.13333333333334</v>
      </c>
    </row>
    <row r="16" spans="1:18" ht="15.75">
      <c r="A16" s="24" t="s">
        <v>11</v>
      </c>
      <c r="B16" s="23" t="s">
        <v>326</v>
      </c>
      <c r="C16" s="23" t="s">
        <v>327</v>
      </c>
      <c r="D16" s="24">
        <v>1991</v>
      </c>
      <c r="E16" s="219" t="s">
        <v>1</v>
      </c>
      <c r="F16" s="223">
        <v>98.7</v>
      </c>
      <c r="G16" s="223">
        <v>100.2</v>
      </c>
      <c r="H16" s="223">
        <v>97.6</v>
      </c>
      <c r="I16" s="223">
        <v>96.7</v>
      </c>
      <c r="J16" s="81">
        <v>101.3</v>
      </c>
      <c r="K16" s="223">
        <v>100.3</v>
      </c>
      <c r="L16" s="232">
        <v>594.8</v>
      </c>
      <c r="M16" s="130">
        <f t="shared" si="0"/>
        <v>9.866666666666674</v>
      </c>
      <c r="N16" s="81" t="s">
        <v>1</v>
      </c>
      <c r="R16" s="179">
        <f>R15-R7</f>
        <v>9.866666666666674</v>
      </c>
    </row>
    <row r="17" spans="1:18" ht="15.75">
      <c r="A17" s="24" t="s">
        <v>12</v>
      </c>
      <c r="B17" s="23" t="s">
        <v>40</v>
      </c>
      <c r="C17" s="23" t="s">
        <v>41</v>
      </c>
      <c r="D17" s="24">
        <v>1993</v>
      </c>
      <c r="E17" s="219" t="s">
        <v>1</v>
      </c>
      <c r="F17" s="223">
        <v>97.8</v>
      </c>
      <c r="G17" s="223">
        <v>96.4</v>
      </c>
      <c r="H17" s="223">
        <v>99.9</v>
      </c>
      <c r="I17" s="223">
        <v>101.4</v>
      </c>
      <c r="J17" s="81">
        <v>99.8</v>
      </c>
      <c r="K17" s="223">
        <v>99.5</v>
      </c>
      <c r="L17" s="232">
        <v>594.8</v>
      </c>
      <c r="M17" s="130">
        <f t="shared" si="0"/>
        <v>8.600000000000009</v>
      </c>
      <c r="N17" s="81"/>
      <c r="R17" s="179">
        <f>R16-R7</f>
        <v>8.600000000000009</v>
      </c>
    </row>
    <row r="18" spans="1:18" s="152" customFormat="1" ht="15.75">
      <c r="A18" s="24" t="s">
        <v>14</v>
      </c>
      <c r="B18" s="23" t="s">
        <v>38</v>
      </c>
      <c r="C18" s="23" t="s">
        <v>39</v>
      </c>
      <c r="D18" s="24">
        <v>1994</v>
      </c>
      <c r="E18" s="219" t="s">
        <v>6</v>
      </c>
      <c r="F18" s="223">
        <v>98.4</v>
      </c>
      <c r="G18" s="223">
        <v>100.9</v>
      </c>
      <c r="H18" s="223">
        <v>98.5</v>
      </c>
      <c r="I18" s="223">
        <v>100.1</v>
      </c>
      <c r="J18" s="81">
        <v>95.8</v>
      </c>
      <c r="K18" s="223">
        <v>100.7</v>
      </c>
      <c r="L18" s="232">
        <v>594.4</v>
      </c>
      <c r="M18" s="130">
        <f t="shared" si="0"/>
        <v>7.333333333333342</v>
      </c>
      <c r="N18" s="81" t="s">
        <v>6</v>
      </c>
      <c r="R18" s="179">
        <f>R17-R7</f>
        <v>7.333333333333342</v>
      </c>
    </row>
    <row r="19" spans="1:18" s="152" customFormat="1" ht="15.75">
      <c r="A19" s="24" t="s">
        <v>16</v>
      </c>
      <c r="B19" s="23" t="s">
        <v>40</v>
      </c>
      <c r="C19" s="23" t="s">
        <v>325</v>
      </c>
      <c r="D19" s="24">
        <v>1989</v>
      </c>
      <c r="E19" s="219" t="s">
        <v>6</v>
      </c>
      <c r="F19" s="223">
        <v>100.2</v>
      </c>
      <c r="G19" s="223">
        <v>100.1</v>
      </c>
      <c r="H19" s="223">
        <v>96.9</v>
      </c>
      <c r="I19" s="223">
        <v>97.7</v>
      </c>
      <c r="J19" s="81">
        <v>96.8</v>
      </c>
      <c r="K19" s="223">
        <v>102</v>
      </c>
      <c r="L19" s="232">
        <v>593.7</v>
      </c>
      <c r="M19" s="130">
        <f t="shared" si="0"/>
        <v>6.066666666666675</v>
      </c>
      <c r="N19" s="81" t="s">
        <v>6</v>
      </c>
      <c r="R19" s="179">
        <f>R18-R7</f>
        <v>6.066666666666675</v>
      </c>
    </row>
    <row r="20" spans="1:18" s="152" customFormat="1" ht="15.75">
      <c r="A20" s="24" t="s">
        <v>17</v>
      </c>
      <c r="B20" s="23" t="s">
        <v>30</v>
      </c>
      <c r="C20" s="23" t="s">
        <v>31</v>
      </c>
      <c r="D20" s="24">
        <v>1989</v>
      </c>
      <c r="E20" s="219" t="s">
        <v>1</v>
      </c>
      <c r="F20" s="223">
        <v>100</v>
      </c>
      <c r="G20" s="223">
        <v>95.3</v>
      </c>
      <c r="H20" s="223">
        <v>98.4</v>
      </c>
      <c r="I20" s="223">
        <v>98.7</v>
      </c>
      <c r="J20" s="81">
        <v>99.2</v>
      </c>
      <c r="K20" s="223">
        <v>98.8</v>
      </c>
      <c r="L20" s="232">
        <v>590.4</v>
      </c>
      <c r="M20" s="130">
        <f t="shared" si="0"/>
        <v>4.800000000000009</v>
      </c>
      <c r="N20" s="81"/>
      <c r="R20" s="179">
        <f>R19-R7</f>
        <v>4.800000000000009</v>
      </c>
    </row>
    <row r="21" spans="1:18" s="152" customFormat="1" ht="15.75">
      <c r="A21" s="24" t="s">
        <v>18</v>
      </c>
      <c r="B21" s="23" t="s">
        <v>96</v>
      </c>
      <c r="C21" s="23" t="s">
        <v>97</v>
      </c>
      <c r="D21" s="24">
        <v>1993</v>
      </c>
      <c r="E21" s="219" t="s">
        <v>15</v>
      </c>
      <c r="F21" s="223">
        <v>98.5</v>
      </c>
      <c r="G21" s="223">
        <v>97.4</v>
      </c>
      <c r="H21" s="223">
        <v>96.1</v>
      </c>
      <c r="I21" s="223">
        <v>96.9</v>
      </c>
      <c r="J21" s="81">
        <v>100.5</v>
      </c>
      <c r="K21" s="223">
        <v>100.7</v>
      </c>
      <c r="L21" s="232">
        <v>590.1</v>
      </c>
      <c r="M21" s="130">
        <f t="shared" si="0"/>
        <v>3.533333333333342</v>
      </c>
      <c r="N21" s="81" t="s">
        <v>15</v>
      </c>
      <c r="R21" s="179">
        <f>R20-R7</f>
        <v>3.533333333333342</v>
      </c>
    </row>
    <row r="22" spans="1:18" s="152" customFormat="1" ht="15.75">
      <c r="A22" s="24" t="s">
        <v>19</v>
      </c>
      <c r="B22" s="23" t="s">
        <v>332</v>
      </c>
      <c r="C22" s="23" t="s">
        <v>333</v>
      </c>
      <c r="D22" s="24">
        <v>1994</v>
      </c>
      <c r="E22" s="219" t="s">
        <v>15</v>
      </c>
      <c r="F22" s="223">
        <v>97.1</v>
      </c>
      <c r="G22" s="223">
        <v>94.8</v>
      </c>
      <c r="H22" s="223">
        <v>97.2</v>
      </c>
      <c r="I22" s="223">
        <v>97.9</v>
      </c>
      <c r="J22" s="81">
        <v>97.8</v>
      </c>
      <c r="K22" s="223">
        <v>95.1</v>
      </c>
      <c r="L22" s="232">
        <v>579.9</v>
      </c>
      <c r="M22" s="130">
        <f t="shared" si="0"/>
        <v>2.2666666666666755</v>
      </c>
      <c r="N22" s="81" t="s">
        <v>15</v>
      </c>
      <c r="R22" s="179">
        <f>R21-R7</f>
        <v>2.2666666666666755</v>
      </c>
    </row>
    <row r="23" spans="1:18" s="152" customFormat="1" ht="15.75">
      <c r="A23" s="24" t="s">
        <v>20</v>
      </c>
      <c r="B23" s="23" t="s">
        <v>336</v>
      </c>
      <c r="C23" s="23" t="s">
        <v>337</v>
      </c>
      <c r="D23" s="24">
        <v>1995</v>
      </c>
      <c r="E23" s="219" t="s">
        <v>15</v>
      </c>
      <c r="F23" s="223">
        <v>89.4</v>
      </c>
      <c r="G23" s="223">
        <v>91.7</v>
      </c>
      <c r="H23" s="223">
        <v>90</v>
      </c>
      <c r="I23" s="223">
        <v>99.3</v>
      </c>
      <c r="J23" s="81">
        <v>98.6</v>
      </c>
      <c r="K23" s="223">
        <v>95.8</v>
      </c>
      <c r="L23" s="232">
        <v>564.8</v>
      </c>
      <c r="M23" s="130">
        <v>1</v>
      </c>
      <c r="N23" s="81"/>
      <c r="R23" s="179">
        <f>R22-R7</f>
        <v>1.0000000000000089</v>
      </c>
    </row>
    <row r="24" spans="13:14" ht="15.75">
      <c r="M24" s="9"/>
      <c r="N24" s="9"/>
    </row>
    <row r="25" spans="1:14" ht="18.75">
      <c r="A25" s="76" t="s">
        <v>144</v>
      </c>
      <c r="M25" s="9"/>
      <c r="N25" s="9"/>
    </row>
    <row r="26" spans="13:14" ht="15.75">
      <c r="M26" s="9"/>
      <c r="N26" s="9"/>
    </row>
    <row r="27" spans="1:18" ht="15.75">
      <c r="A27" s="156" t="s">
        <v>50</v>
      </c>
      <c r="B27" s="248" t="s">
        <v>51</v>
      </c>
      <c r="C27" s="248"/>
      <c r="D27" s="156"/>
      <c r="E27" s="156" t="s">
        <v>52</v>
      </c>
      <c r="F27" s="248" t="s">
        <v>53</v>
      </c>
      <c r="G27" s="249"/>
      <c r="H27" s="249"/>
      <c r="I27" s="249"/>
      <c r="J27" s="249"/>
      <c r="K27" s="249"/>
      <c r="L27" s="156" t="s">
        <v>54</v>
      </c>
      <c r="M27" s="133" t="s">
        <v>61</v>
      </c>
      <c r="N27" s="156" t="s">
        <v>55</v>
      </c>
      <c r="R27" s="179">
        <f>19/16</f>
        <v>1.1875</v>
      </c>
    </row>
    <row r="28" spans="1:18" ht="15.75">
      <c r="A28" s="29" t="s">
        <v>0</v>
      </c>
      <c r="B28" s="26" t="s">
        <v>302</v>
      </c>
      <c r="C28" s="26" t="s">
        <v>303</v>
      </c>
      <c r="D28" s="231">
        <v>2001</v>
      </c>
      <c r="E28" s="223" t="s">
        <v>6</v>
      </c>
      <c r="F28" s="223">
        <v>103.6</v>
      </c>
      <c r="G28" s="223">
        <v>101.9</v>
      </c>
      <c r="H28" s="223">
        <v>102</v>
      </c>
      <c r="I28" s="223">
        <v>100.7</v>
      </c>
      <c r="J28" s="81">
        <v>101</v>
      </c>
      <c r="K28" s="223">
        <v>98.5</v>
      </c>
      <c r="L28" s="232">
        <v>607.7</v>
      </c>
      <c r="M28" s="130">
        <v>20</v>
      </c>
      <c r="N28" s="81"/>
      <c r="R28" s="179">
        <v>20</v>
      </c>
    </row>
    <row r="29" spans="1:18" ht="15.75">
      <c r="A29" s="29" t="s">
        <v>2</v>
      </c>
      <c r="B29" s="26" t="s">
        <v>342</v>
      </c>
      <c r="C29" s="26" t="s">
        <v>343</v>
      </c>
      <c r="D29" s="231">
        <v>2000</v>
      </c>
      <c r="E29" s="223" t="s">
        <v>6</v>
      </c>
      <c r="F29" s="223">
        <v>99.2</v>
      </c>
      <c r="G29" s="223">
        <v>101.2</v>
      </c>
      <c r="H29" s="223">
        <v>102.2</v>
      </c>
      <c r="I29" s="223">
        <v>102.6</v>
      </c>
      <c r="J29" s="81">
        <v>101.5</v>
      </c>
      <c r="K29" s="223">
        <v>99.5</v>
      </c>
      <c r="L29" s="232">
        <v>606.2</v>
      </c>
      <c r="M29" s="130">
        <f>R29</f>
        <v>18.8125</v>
      </c>
      <c r="N29" s="81" t="s">
        <v>6</v>
      </c>
      <c r="R29" s="179">
        <f>R28-R27</f>
        <v>18.8125</v>
      </c>
    </row>
    <row r="30" spans="1:18" ht="15.75">
      <c r="A30" s="29" t="s">
        <v>3</v>
      </c>
      <c r="B30" s="26" t="s">
        <v>300</v>
      </c>
      <c r="C30" s="26" t="s">
        <v>301</v>
      </c>
      <c r="D30" s="231">
        <v>2000</v>
      </c>
      <c r="E30" s="223" t="s">
        <v>1</v>
      </c>
      <c r="F30" s="223">
        <v>100.9</v>
      </c>
      <c r="G30" s="223">
        <v>101.5</v>
      </c>
      <c r="H30" s="223">
        <v>98.6</v>
      </c>
      <c r="I30" s="223">
        <v>101.2</v>
      </c>
      <c r="J30" s="81">
        <v>101</v>
      </c>
      <c r="K30" s="223">
        <v>100.3</v>
      </c>
      <c r="L30" s="232">
        <v>603.5</v>
      </c>
      <c r="M30" s="130">
        <f aca="true" t="shared" si="1" ref="M30:M43">R30</f>
        <v>17.625</v>
      </c>
      <c r="N30" s="81" t="s">
        <v>1</v>
      </c>
      <c r="R30" s="179">
        <f>R29-R27</f>
        <v>17.625</v>
      </c>
    </row>
    <row r="31" spans="1:18" ht="15.75">
      <c r="A31" s="28" t="s">
        <v>4</v>
      </c>
      <c r="B31" s="27" t="s">
        <v>304</v>
      </c>
      <c r="C31" s="27" t="s">
        <v>296</v>
      </c>
      <c r="D31" s="231">
        <v>1997</v>
      </c>
      <c r="E31" s="223" t="s">
        <v>6</v>
      </c>
      <c r="F31" s="223">
        <v>97.4</v>
      </c>
      <c r="G31" s="223">
        <v>98.7</v>
      </c>
      <c r="H31" s="223">
        <v>100.7</v>
      </c>
      <c r="I31" s="223">
        <v>100.8</v>
      </c>
      <c r="J31" s="81">
        <v>102.3</v>
      </c>
      <c r="K31" s="223">
        <v>101.1</v>
      </c>
      <c r="L31" s="232">
        <v>601</v>
      </c>
      <c r="M31" s="130">
        <f t="shared" si="1"/>
        <v>16.4375</v>
      </c>
      <c r="N31" s="81" t="s">
        <v>6</v>
      </c>
      <c r="R31" s="179">
        <f>R30-R27</f>
        <v>16.4375</v>
      </c>
    </row>
    <row r="32" spans="1:18" ht="15.75">
      <c r="A32" s="28" t="s">
        <v>7</v>
      </c>
      <c r="B32" s="27" t="s">
        <v>34</v>
      </c>
      <c r="C32" s="27" t="s">
        <v>35</v>
      </c>
      <c r="D32" s="231">
        <v>1997</v>
      </c>
      <c r="E32" s="223" t="s">
        <v>1</v>
      </c>
      <c r="F32" s="223">
        <v>100.4</v>
      </c>
      <c r="G32" s="223">
        <v>100.6</v>
      </c>
      <c r="H32" s="223">
        <v>99.4</v>
      </c>
      <c r="I32" s="223">
        <v>97.1</v>
      </c>
      <c r="J32" s="81">
        <v>98.1</v>
      </c>
      <c r="K32" s="223">
        <v>99.7</v>
      </c>
      <c r="L32" s="232">
        <v>595.3</v>
      </c>
      <c r="M32" s="130">
        <f t="shared" si="1"/>
        <v>15.25</v>
      </c>
      <c r="N32" s="9"/>
      <c r="R32" s="179">
        <f>R31-R27</f>
        <v>15.25</v>
      </c>
    </row>
    <row r="33" spans="1:18" ht="15.75">
      <c r="A33" s="28" t="s">
        <v>8</v>
      </c>
      <c r="B33" s="27" t="s">
        <v>308</v>
      </c>
      <c r="C33" s="27" t="s">
        <v>309</v>
      </c>
      <c r="D33" s="231">
        <v>2000</v>
      </c>
      <c r="E33" s="223" t="s">
        <v>1</v>
      </c>
      <c r="F33" s="223">
        <v>95.3</v>
      </c>
      <c r="G33" s="223">
        <v>98.4</v>
      </c>
      <c r="H33" s="223">
        <v>100.9</v>
      </c>
      <c r="I33" s="223">
        <v>100.1</v>
      </c>
      <c r="J33" s="81">
        <v>98.2</v>
      </c>
      <c r="K33" s="223">
        <v>101.7</v>
      </c>
      <c r="L33" s="232">
        <v>594.6</v>
      </c>
      <c r="M33" s="130">
        <f t="shared" si="1"/>
        <v>14.0625</v>
      </c>
      <c r="N33" s="81" t="s">
        <v>1</v>
      </c>
      <c r="R33" s="179">
        <f>R32-R27</f>
        <v>14.0625</v>
      </c>
    </row>
    <row r="34" spans="1:18" ht="15.75">
      <c r="A34" s="28" t="s">
        <v>9</v>
      </c>
      <c r="B34" s="27" t="s">
        <v>320</v>
      </c>
      <c r="C34" s="27" t="s">
        <v>321</v>
      </c>
      <c r="D34" s="231">
        <v>1998</v>
      </c>
      <c r="E34" s="223" t="s">
        <v>6</v>
      </c>
      <c r="F34" s="223">
        <v>96.8</v>
      </c>
      <c r="G34" s="223">
        <v>100.2</v>
      </c>
      <c r="H34" s="223">
        <v>98.4</v>
      </c>
      <c r="I34" s="223">
        <v>98.6</v>
      </c>
      <c r="J34" s="81">
        <v>100.7</v>
      </c>
      <c r="K34" s="223">
        <v>99.6</v>
      </c>
      <c r="L34" s="232">
        <v>594.3</v>
      </c>
      <c r="M34" s="130">
        <f t="shared" si="1"/>
        <v>12.875</v>
      </c>
      <c r="N34" s="81"/>
      <c r="R34" s="179">
        <f>R33-R27</f>
        <v>12.875</v>
      </c>
    </row>
    <row r="35" spans="1:18" ht="15.75">
      <c r="A35" s="28" t="s">
        <v>10</v>
      </c>
      <c r="B35" s="27" t="s">
        <v>316</v>
      </c>
      <c r="C35" s="27" t="s">
        <v>317</v>
      </c>
      <c r="D35" s="231">
        <v>2001</v>
      </c>
      <c r="E35" s="223" t="s">
        <v>6</v>
      </c>
      <c r="F35" s="223">
        <v>100</v>
      </c>
      <c r="G35" s="223">
        <v>99.6</v>
      </c>
      <c r="H35" s="223">
        <v>99.6</v>
      </c>
      <c r="I35" s="223">
        <v>100.1</v>
      </c>
      <c r="J35" s="81">
        <v>95.9</v>
      </c>
      <c r="K35" s="223">
        <v>99</v>
      </c>
      <c r="L35" s="232">
        <v>594.2</v>
      </c>
      <c r="M35" s="130">
        <f t="shared" si="1"/>
        <v>11.6875</v>
      </c>
      <c r="N35" s="81"/>
      <c r="R35" s="179">
        <f>R34-R27</f>
        <v>11.6875</v>
      </c>
    </row>
    <row r="36" spans="1:18" ht="15.75">
      <c r="A36" s="28" t="s">
        <v>11</v>
      </c>
      <c r="B36" s="27" t="s">
        <v>94</v>
      </c>
      <c r="C36" s="27" t="s">
        <v>95</v>
      </c>
      <c r="D36" s="231">
        <v>1998</v>
      </c>
      <c r="E36" s="223" t="s">
        <v>15</v>
      </c>
      <c r="F36" s="223">
        <v>101.3</v>
      </c>
      <c r="G36" s="223">
        <v>96.6</v>
      </c>
      <c r="H36" s="223">
        <v>101.5</v>
      </c>
      <c r="I36" s="223">
        <v>97</v>
      </c>
      <c r="J36" s="81">
        <v>97.8</v>
      </c>
      <c r="K36" s="223">
        <v>98.4</v>
      </c>
      <c r="L36" s="232">
        <v>592.6</v>
      </c>
      <c r="M36" s="130">
        <f t="shared" si="1"/>
        <v>10.5</v>
      </c>
      <c r="N36" s="81" t="s">
        <v>15</v>
      </c>
      <c r="R36" s="179">
        <f>R35-R27</f>
        <v>10.5</v>
      </c>
    </row>
    <row r="37" spans="1:18" ht="15.75">
      <c r="A37" s="28" t="s">
        <v>12</v>
      </c>
      <c r="B37" s="27" t="s">
        <v>305</v>
      </c>
      <c r="C37" s="27" t="s">
        <v>306</v>
      </c>
      <c r="D37" s="231">
        <v>1998</v>
      </c>
      <c r="E37" s="223" t="s">
        <v>6</v>
      </c>
      <c r="F37" s="223">
        <v>102.2</v>
      </c>
      <c r="G37" s="223">
        <v>97.5</v>
      </c>
      <c r="H37" s="223">
        <v>100.3</v>
      </c>
      <c r="I37" s="223">
        <v>99.6</v>
      </c>
      <c r="J37" s="81">
        <v>93.2</v>
      </c>
      <c r="K37" s="223">
        <v>97.9</v>
      </c>
      <c r="L37" s="232">
        <v>590.7</v>
      </c>
      <c r="M37" s="130">
        <f t="shared" si="1"/>
        <v>9.3125</v>
      </c>
      <c r="N37" s="81"/>
      <c r="R37" s="179">
        <f>R36-R27</f>
        <v>9.3125</v>
      </c>
    </row>
    <row r="38" spans="1:18" s="152" customFormat="1" ht="15.75">
      <c r="A38" s="28" t="s">
        <v>14</v>
      </c>
      <c r="B38" s="27" t="s">
        <v>312</v>
      </c>
      <c r="C38" s="27" t="s">
        <v>313</v>
      </c>
      <c r="D38" s="231">
        <v>1997</v>
      </c>
      <c r="E38" s="223" t="s">
        <v>1</v>
      </c>
      <c r="F38" s="223">
        <v>96.6</v>
      </c>
      <c r="G38" s="223">
        <v>97.1</v>
      </c>
      <c r="H38" s="223">
        <v>100.7</v>
      </c>
      <c r="I38" s="223">
        <v>95</v>
      </c>
      <c r="J38" s="81">
        <v>101.1</v>
      </c>
      <c r="K38" s="223">
        <v>98.7</v>
      </c>
      <c r="L38" s="232">
        <v>589.2</v>
      </c>
      <c r="M38" s="130">
        <f t="shared" si="1"/>
        <v>8.125</v>
      </c>
      <c r="N38" s="81" t="s">
        <v>1</v>
      </c>
      <c r="R38" s="179">
        <f>R37-R27</f>
        <v>8.125</v>
      </c>
    </row>
    <row r="39" spans="1:18" s="152" customFormat="1" ht="15.75">
      <c r="A39" s="28" t="s">
        <v>16</v>
      </c>
      <c r="B39" s="27" t="s">
        <v>314</v>
      </c>
      <c r="C39" s="27" t="s">
        <v>315</v>
      </c>
      <c r="D39" s="231">
        <v>1997</v>
      </c>
      <c r="E39" s="223" t="s">
        <v>15</v>
      </c>
      <c r="F39" s="223">
        <v>98.4</v>
      </c>
      <c r="G39" s="223">
        <v>96.4</v>
      </c>
      <c r="H39" s="223">
        <v>98.9</v>
      </c>
      <c r="I39" s="223">
        <v>99.3</v>
      </c>
      <c r="J39" s="81">
        <v>99.7</v>
      </c>
      <c r="K39" s="223">
        <v>95.4</v>
      </c>
      <c r="L39" s="232">
        <v>588.1</v>
      </c>
      <c r="M39" s="130">
        <f t="shared" si="1"/>
        <v>6.9375</v>
      </c>
      <c r="N39" s="81" t="s">
        <v>15</v>
      </c>
      <c r="R39" s="179">
        <f>R38-R27</f>
        <v>6.9375</v>
      </c>
    </row>
    <row r="40" spans="1:18" s="152" customFormat="1" ht="15.75">
      <c r="A40" s="28" t="s">
        <v>17</v>
      </c>
      <c r="B40" s="27" t="s">
        <v>42</v>
      </c>
      <c r="C40" s="27" t="s">
        <v>43</v>
      </c>
      <c r="D40" s="231">
        <v>1998</v>
      </c>
      <c r="E40" s="223" t="s">
        <v>6</v>
      </c>
      <c r="F40" s="223">
        <v>96.2</v>
      </c>
      <c r="G40" s="223">
        <v>98</v>
      </c>
      <c r="H40" s="223">
        <v>100.5</v>
      </c>
      <c r="I40" s="223">
        <v>96.7</v>
      </c>
      <c r="J40" s="81">
        <v>97.7</v>
      </c>
      <c r="K40" s="223">
        <v>98.3</v>
      </c>
      <c r="L40" s="232">
        <v>587.4</v>
      </c>
      <c r="M40" s="130">
        <f t="shared" si="1"/>
        <v>5.75</v>
      </c>
      <c r="N40" s="81" t="s">
        <v>6</v>
      </c>
      <c r="R40" s="179">
        <f>R39-R27</f>
        <v>5.75</v>
      </c>
    </row>
    <row r="41" spans="1:18" s="152" customFormat="1" ht="15.75">
      <c r="A41" s="28" t="s">
        <v>18</v>
      </c>
      <c r="B41" s="27" t="s">
        <v>318</v>
      </c>
      <c r="C41" s="27" t="s">
        <v>319</v>
      </c>
      <c r="D41" s="231">
        <v>2000</v>
      </c>
      <c r="E41" s="223" t="s">
        <v>6</v>
      </c>
      <c r="F41" s="223">
        <v>88.2</v>
      </c>
      <c r="G41" s="223">
        <v>100.4</v>
      </c>
      <c r="H41" s="223">
        <v>100.3</v>
      </c>
      <c r="I41" s="223">
        <v>100.1</v>
      </c>
      <c r="J41" s="81">
        <v>99.5</v>
      </c>
      <c r="K41" s="223">
        <v>97.7</v>
      </c>
      <c r="L41" s="232">
        <v>586.2</v>
      </c>
      <c r="M41" s="130">
        <f t="shared" si="1"/>
        <v>4.5625</v>
      </c>
      <c r="N41" s="81"/>
      <c r="R41" s="179">
        <f>R40-R27</f>
        <v>4.5625</v>
      </c>
    </row>
    <row r="42" spans="1:18" s="152" customFormat="1" ht="15.75">
      <c r="A42" s="28" t="s">
        <v>19</v>
      </c>
      <c r="B42" s="27" t="s">
        <v>310</v>
      </c>
      <c r="C42" s="27" t="s">
        <v>311</v>
      </c>
      <c r="D42" s="231">
        <v>2000</v>
      </c>
      <c r="E42" s="223" t="s">
        <v>1</v>
      </c>
      <c r="F42" s="223">
        <v>93.8</v>
      </c>
      <c r="G42" s="223">
        <v>99.1</v>
      </c>
      <c r="H42" s="223">
        <v>97.8</v>
      </c>
      <c r="I42" s="223">
        <v>97</v>
      </c>
      <c r="J42" s="81">
        <v>96.2</v>
      </c>
      <c r="K42" s="223">
        <v>96.9</v>
      </c>
      <c r="L42" s="232">
        <v>580.8</v>
      </c>
      <c r="M42" s="130">
        <f t="shared" si="1"/>
        <v>3.375</v>
      </c>
      <c r="N42" s="81"/>
      <c r="R42" s="179">
        <f>R41-R27</f>
        <v>3.375</v>
      </c>
    </row>
    <row r="43" spans="1:18" s="152" customFormat="1" ht="15.75">
      <c r="A43" s="28" t="s">
        <v>20</v>
      </c>
      <c r="B43" s="27" t="s">
        <v>44</v>
      </c>
      <c r="C43" s="27" t="s">
        <v>45</v>
      </c>
      <c r="D43" s="231">
        <v>1998</v>
      </c>
      <c r="E43" s="223" t="s">
        <v>1</v>
      </c>
      <c r="F43" s="223">
        <v>99</v>
      </c>
      <c r="G43" s="223">
        <v>94.6</v>
      </c>
      <c r="H43" s="223">
        <v>94.3</v>
      </c>
      <c r="I43" s="223">
        <v>98.1</v>
      </c>
      <c r="J43" s="81">
        <v>96.6</v>
      </c>
      <c r="K43" s="223">
        <v>96.9</v>
      </c>
      <c r="L43" s="232">
        <v>579.5</v>
      </c>
      <c r="M43" s="130">
        <f t="shared" si="1"/>
        <v>2.1875</v>
      </c>
      <c r="N43" s="81"/>
      <c r="R43" s="179">
        <f>R42-R27</f>
        <v>2.1875</v>
      </c>
    </row>
    <row r="44" spans="1:18" s="152" customFormat="1" ht="15.75">
      <c r="A44" s="28" t="s">
        <v>46</v>
      </c>
      <c r="B44" s="27" t="s">
        <v>25</v>
      </c>
      <c r="C44" s="27" t="s">
        <v>322</v>
      </c>
      <c r="D44" s="231">
        <v>1998</v>
      </c>
      <c r="E44" s="223" t="s">
        <v>15</v>
      </c>
      <c r="F44" s="223">
        <v>91.6</v>
      </c>
      <c r="G44" s="223">
        <v>100.2</v>
      </c>
      <c r="H44" s="223">
        <v>96.3</v>
      </c>
      <c r="I44" s="223">
        <v>82.2</v>
      </c>
      <c r="J44" s="81">
        <v>90.7</v>
      </c>
      <c r="K44" s="223">
        <v>96.6</v>
      </c>
      <c r="L44" s="232">
        <v>557.6</v>
      </c>
      <c r="M44" s="130">
        <v>1</v>
      </c>
      <c r="N44" s="81" t="s">
        <v>15</v>
      </c>
      <c r="R44" s="179">
        <f>R43-R27</f>
        <v>1</v>
      </c>
    </row>
    <row r="45" spans="14:15" ht="15.75">
      <c r="N45" s="9"/>
      <c r="O45" s="9"/>
    </row>
    <row r="46" spans="1:18" s="152" customFormat="1" ht="22.5">
      <c r="A46" s="247" t="s">
        <v>133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96"/>
      <c r="R46" s="179"/>
    </row>
    <row r="47" spans="5:18" s="152" customFormat="1" ht="18.75" customHeight="1">
      <c r="E47" s="82"/>
      <c r="N47" s="50"/>
      <c r="O47" s="75"/>
      <c r="R47" s="179"/>
    </row>
    <row r="48" spans="1:18" s="152" customFormat="1" ht="15.75">
      <c r="A48" s="155" t="s">
        <v>135</v>
      </c>
      <c r="E48" s="82"/>
      <c r="P48" s="1" t="s">
        <v>138</v>
      </c>
      <c r="R48" s="179"/>
    </row>
    <row r="49" spans="1:18" s="152" customFormat="1" ht="15.75">
      <c r="A49" s="155"/>
      <c r="E49" s="82"/>
      <c r="P49" s="1"/>
      <c r="R49" s="179"/>
    </row>
    <row r="50" ht="18.75">
      <c r="A50" s="76" t="s">
        <v>195</v>
      </c>
    </row>
    <row r="51" spans="1:17" ht="50.25" customHeight="1">
      <c r="A51" s="84" t="s">
        <v>50</v>
      </c>
      <c r="B51" s="244" t="s">
        <v>51</v>
      </c>
      <c r="C51" s="244"/>
      <c r="D51" s="84"/>
      <c r="E51" s="153" t="s">
        <v>52</v>
      </c>
      <c r="F51" s="245" t="s">
        <v>98</v>
      </c>
      <c r="G51" s="245"/>
      <c r="H51" s="246" t="s">
        <v>99</v>
      </c>
      <c r="I51" s="246"/>
      <c r="J51" s="246"/>
      <c r="K51" s="246"/>
      <c r="L51" s="246"/>
      <c r="M51" s="246"/>
      <c r="N51" s="246"/>
      <c r="O51" s="84" t="s">
        <v>54</v>
      </c>
      <c r="P51" s="132" t="s">
        <v>61</v>
      </c>
      <c r="Q51" s="84" t="s">
        <v>55</v>
      </c>
    </row>
    <row r="52" spans="1:17" ht="15.75" customHeight="1">
      <c r="A52" s="88" t="s">
        <v>0</v>
      </c>
      <c r="B52" s="14" t="s">
        <v>237</v>
      </c>
      <c r="C52" s="14" t="s">
        <v>238</v>
      </c>
      <c r="D52" s="16">
        <v>1986</v>
      </c>
      <c r="E52" s="221" t="s">
        <v>15</v>
      </c>
      <c r="F52" s="99">
        <f>F53+F54+F55</f>
        <v>30.7</v>
      </c>
      <c r="G52" s="99">
        <f>F52+G53+G54+G55</f>
        <v>62.2</v>
      </c>
      <c r="H52" s="99">
        <f aca="true" t="shared" si="2" ref="H52:M52">G52+H53+H54+H55</f>
        <v>82</v>
      </c>
      <c r="I52" s="99">
        <f t="shared" si="2"/>
        <v>101.80000000000001</v>
      </c>
      <c r="J52" s="99">
        <f t="shared" si="2"/>
        <v>122.10000000000001</v>
      </c>
      <c r="K52" s="99">
        <f t="shared" si="2"/>
        <v>143.1</v>
      </c>
      <c r="L52" s="99">
        <f t="shared" si="2"/>
        <v>164.39999999999998</v>
      </c>
      <c r="M52" s="99">
        <f t="shared" si="2"/>
        <v>184.7</v>
      </c>
      <c r="N52" s="87"/>
      <c r="O52" s="87">
        <f>M52+N53+N54</f>
        <v>204.29999999999998</v>
      </c>
      <c r="P52" s="130">
        <v>20</v>
      </c>
      <c r="Q52" s="81" t="s">
        <v>15</v>
      </c>
    </row>
    <row r="53" spans="1:16" ht="13.5" customHeight="1">
      <c r="A53" s="88"/>
      <c r="F53" s="85">
        <v>10.4</v>
      </c>
      <c r="G53" s="85">
        <v>10.4</v>
      </c>
      <c r="H53" s="85">
        <v>9.6</v>
      </c>
      <c r="I53" s="85">
        <v>9.4</v>
      </c>
      <c r="J53" s="85">
        <v>9.8</v>
      </c>
      <c r="K53" s="85">
        <v>10.3</v>
      </c>
      <c r="L53" s="85">
        <v>10.6</v>
      </c>
      <c r="M53" s="85">
        <v>9.9</v>
      </c>
      <c r="N53" s="85">
        <v>9.7</v>
      </c>
      <c r="O53" s="85"/>
      <c r="P53" s="130"/>
    </row>
    <row r="54" spans="1:16" ht="13.5" customHeight="1">
      <c r="A54" s="88"/>
      <c r="F54" s="85">
        <v>10</v>
      </c>
      <c r="G54" s="85">
        <v>10.5</v>
      </c>
      <c r="H54" s="85">
        <v>10.2</v>
      </c>
      <c r="I54" s="85">
        <v>10.4</v>
      </c>
      <c r="J54" s="85">
        <v>10.5</v>
      </c>
      <c r="K54" s="85">
        <v>10.7</v>
      </c>
      <c r="L54" s="85">
        <v>10.7</v>
      </c>
      <c r="M54" s="85">
        <v>10.4</v>
      </c>
      <c r="N54" s="85">
        <v>9.9</v>
      </c>
      <c r="O54" s="85"/>
      <c r="P54" s="130"/>
    </row>
    <row r="55" spans="1:16" ht="13.5" customHeight="1">
      <c r="A55" s="83"/>
      <c r="F55" s="85">
        <v>10.3</v>
      </c>
      <c r="G55" s="85">
        <v>10.6</v>
      </c>
      <c r="H55" s="85"/>
      <c r="I55" s="85"/>
      <c r="J55" s="85"/>
      <c r="K55" s="86"/>
      <c r="L55" s="85"/>
      <c r="M55" s="85"/>
      <c r="N55" s="85"/>
      <c r="O55" s="85"/>
      <c r="P55" s="130"/>
    </row>
    <row r="56" spans="1:17" ht="15.75" customHeight="1">
      <c r="A56" s="88" t="s">
        <v>2</v>
      </c>
      <c r="B56" s="83" t="s">
        <v>241</v>
      </c>
      <c r="C56" s="83" t="s">
        <v>242</v>
      </c>
      <c r="D56" s="16">
        <v>1989</v>
      </c>
      <c r="E56" s="221" t="s">
        <v>15</v>
      </c>
      <c r="F56" s="99">
        <f>F57+F58+F59</f>
        <v>31.2</v>
      </c>
      <c r="G56" s="99">
        <f aca="true" t="shared" si="3" ref="G56:M56">F56+G57+G58+G59</f>
        <v>61.599999999999994</v>
      </c>
      <c r="H56" s="99">
        <f t="shared" si="3"/>
        <v>81.8</v>
      </c>
      <c r="I56" s="99">
        <f t="shared" si="3"/>
        <v>102.3</v>
      </c>
      <c r="J56" s="99">
        <f t="shared" si="3"/>
        <v>122.8</v>
      </c>
      <c r="K56" s="99">
        <f t="shared" si="3"/>
        <v>143</v>
      </c>
      <c r="L56" s="99">
        <f t="shared" si="3"/>
        <v>163.4</v>
      </c>
      <c r="M56" s="99">
        <f t="shared" si="3"/>
        <v>182.9</v>
      </c>
      <c r="N56" s="87"/>
      <c r="O56" s="87">
        <f>M56+N57+N58</f>
        <v>204</v>
      </c>
      <c r="P56" s="130">
        <v>19</v>
      </c>
      <c r="Q56" s="81" t="s">
        <v>15</v>
      </c>
    </row>
    <row r="57" spans="1:16" ht="13.5" customHeight="1">
      <c r="A57" s="83"/>
      <c r="F57" s="85">
        <v>10.8</v>
      </c>
      <c r="G57" s="85">
        <v>10.7</v>
      </c>
      <c r="H57">
        <v>9.7</v>
      </c>
      <c r="I57" s="85">
        <v>10</v>
      </c>
      <c r="J57" s="85">
        <v>10.3</v>
      </c>
      <c r="K57" s="85">
        <v>10.1</v>
      </c>
      <c r="L57" s="85">
        <v>10.4</v>
      </c>
      <c r="M57" s="85">
        <v>9.4</v>
      </c>
      <c r="N57" s="85">
        <v>10.4</v>
      </c>
      <c r="P57" s="130"/>
    </row>
    <row r="58" spans="1:16" ht="13.5" customHeight="1">
      <c r="A58" s="83"/>
      <c r="F58" s="85">
        <v>9.7</v>
      </c>
      <c r="G58" s="85">
        <v>9.7</v>
      </c>
      <c r="H58" s="85">
        <v>10.5</v>
      </c>
      <c r="I58" s="85">
        <v>10.5</v>
      </c>
      <c r="J58" s="85">
        <v>10.2</v>
      </c>
      <c r="K58" s="85">
        <v>10.1</v>
      </c>
      <c r="L58" s="85">
        <v>10</v>
      </c>
      <c r="M58" s="85">
        <v>10.1</v>
      </c>
      <c r="N58" s="85">
        <v>10.7</v>
      </c>
      <c r="P58" s="130"/>
    </row>
    <row r="59" spans="1:16" ht="13.5" customHeight="1">
      <c r="A59" s="83"/>
      <c r="F59" s="85">
        <v>10.7</v>
      </c>
      <c r="G59" s="85">
        <v>10</v>
      </c>
      <c r="K59" s="78"/>
      <c r="P59" s="130"/>
    </row>
    <row r="60" spans="1:17" ht="15.75" customHeight="1">
      <c r="A60" s="88" t="s">
        <v>3</v>
      </c>
      <c r="B60" s="83" t="s">
        <v>243</v>
      </c>
      <c r="C60" s="83" t="s">
        <v>244</v>
      </c>
      <c r="D60" s="16">
        <v>1975</v>
      </c>
      <c r="E60" s="221" t="s">
        <v>1</v>
      </c>
      <c r="F60" s="99">
        <f>F61+F62+F63</f>
        <v>29.6</v>
      </c>
      <c r="G60" s="99">
        <f>F60+G61+G62+G63</f>
        <v>59.5</v>
      </c>
      <c r="H60" s="99">
        <f>G60+H61+H62</f>
        <v>79.89999999999999</v>
      </c>
      <c r="I60" s="99">
        <f>H60+I61+I62</f>
        <v>100.5</v>
      </c>
      <c r="J60" s="99">
        <f>I60+J61+J62</f>
        <v>121.19999999999999</v>
      </c>
      <c r="K60" s="99">
        <f>J60+K61+K62</f>
        <v>141.5</v>
      </c>
      <c r="L60" s="99">
        <f>K60+L61+L62</f>
        <v>162.5</v>
      </c>
      <c r="M60" s="99"/>
      <c r="N60" s="87"/>
      <c r="O60" s="87">
        <f>L60+M61+M62</f>
        <v>182</v>
      </c>
      <c r="P60" s="130">
        <v>18</v>
      </c>
      <c r="Q60" s="81" t="s">
        <v>1</v>
      </c>
    </row>
    <row r="61" spans="1:16" ht="13.5" customHeight="1">
      <c r="A61" s="83"/>
      <c r="F61" s="85">
        <v>9.7</v>
      </c>
      <c r="G61" s="85">
        <v>10.1</v>
      </c>
      <c r="H61">
        <v>9.8</v>
      </c>
      <c r="I61">
        <v>10.2</v>
      </c>
      <c r="J61">
        <v>10.6</v>
      </c>
      <c r="K61" s="85">
        <v>10.5</v>
      </c>
      <c r="L61" s="85">
        <v>10.7</v>
      </c>
      <c r="M61" s="85">
        <v>9.8</v>
      </c>
      <c r="N61" s="85"/>
      <c r="P61" s="130"/>
    </row>
    <row r="62" spans="1:16" ht="13.5" customHeight="1">
      <c r="A62" s="83"/>
      <c r="F62" s="85">
        <v>9.3</v>
      </c>
      <c r="G62" s="85">
        <v>10</v>
      </c>
      <c r="H62">
        <v>10.6</v>
      </c>
      <c r="I62">
        <v>10.4</v>
      </c>
      <c r="J62">
        <v>10.1</v>
      </c>
      <c r="K62" s="85">
        <v>9.8</v>
      </c>
      <c r="L62" s="85">
        <v>10.3</v>
      </c>
      <c r="M62" s="85">
        <v>9.7</v>
      </c>
      <c r="N62" s="85"/>
      <c r="P62" s="130"/>
    </row>
    <row r="63" spans="1:16" ht="13.5" customHeight="1">
      <c r="A63" s="83"/>
      <c r="F63" s="85">
        <v>10.6</v>
      </c>
      <c r="G63">
        <v>9.8</v>
      </c>
      <c r="K63" s="78"/>
      <c r="P63" s="130"/>
    </row>
    <row r="64" spans="1:17" ht="15.75" customHeight="1">
      <c r="A64" s="79" t="s">
        <v>4</v>
      </c>
      <c r="B64" s="1" t="s">
        <v>239</v>
      </c>
      <c r="C64" s="1" t="s">
        <v>240</v>
      </c>
      <c r="D64" s="81">
        <v>1990</v>
      </c>
      <c r="E64" s="81" t="s">
        <v>6</v>
      </c>
      <c r="F64" s="99">
        <f>F65+F66+F67</f>
        <v>30.799999999999997</v>
      </c>
      <c r="G64" s="99">
        <f>F64+G65+G66+G67</f>
        <v>60.8</v>
      </c>
      <c r="H64" s="99">
        <f>G64+H65+H66</f>
        <v>80.89999999999999</v>
      </c>
      <c r="I64" s="99">
        <f>H64+I65+I66</f>
        <v>100.6</v>
      </c>
      <c r="J64" s="99">
        <f>I64+J65+J66</f>
        <v>121.39999999999999</v>
      </c>
      <c r="K64" s="99">
        <f>J64+K65+K66</f>
        <v>140.79999999999998</v>
      </c>
      <c r="L64" s="87"/>
      <c r="M64" s="87"/>
      <c r="N64" s="87"/>
      <c r="O64" s="87">
        <f>K64+L65+L66</f>
        <v>161</v>
      </c>
      <c r="P64" s="130">
        <v>17</v>
      </c>
      <c r="Q64" s="81"/>
    </row>
    <row r="65" spans="1:16" ht="13.5" customHeight="1">
      <c r="A65" s="79"/>
      <c r="F65" s="85">
        <v>10.6</v>
      </c>
      <c r="G65" s="85">
        <v>9.5</v>
      </c>
      <c r="H65" s="85">
        <v>10</v>
      </c>
      <c r="I65" s="85">
        <v>9.4</v>
      </c>
      <c r="J65" s="85">
        <v>10.3</v>
      </c>
      <c r="K65" s="85">
        <v>10.7</v>
      </c>
      <c r="L65" s="85">
        <v>10.8</v>
      </c>
      <c r="P65" s="130"/>
    </row>
    <row r="66" spans="1:16" ht="13.5" customHeight="1">
      <c r="A66" s="79"/>
      <c r="F66" s="85">
        <v>9.8</v>
      </c>
      <c r="G66" s="85">
        <v>9.8</v>
      </c>
      <c r="H66" s="85">
        <v>10.1</v>
      </c>
      <c r="I66" s="85">
        <v>10.3</v>
      </c>
      <c r="J66" s="85">
        <v>10.5</v>
      </c>
      <c r="K66" s="85">
        <v>8.7</v>
      </c>
      <c r="L66" s="85">
        <v>9.4</v>
      </c>
      <c r="P66" s="130"/>
    </row>
    <row r="67" spans="1:16" ht="13.5" customHeight="1">
      <c r="A67" s="79"/>
      <c r="F67" s="85">
        <v>10.4</v>
      </c>
      <c r="G67" s="85">
        <v>10.7</v>
      </c>
      <c r="H67" s="85"/>
      <c r="I67" s="85"/>
      <c r="J67" s="85"/>
      <c r="K67" s="85"/>
      <c r="L67" s="85"/>
      <c r="P67" s="130"/>
    </row>
    <row r="68" spans="1:17" ht="15.75" customHeight="1">
      <c r="A68" s="79" t="s">
        <v>7</v>
      </c>
      <c r="B68" s="1" t="s">
        <v>113</v>
      </c>
      <c r="C68" s="1" t="s">
        <v>114</v>
      </c>
      <c r="D68" s="81">
        <v>1966</v>
      </c>
      <c r="E68" s="81" t="s">
        <v>15</v>
      </c>
      <c r="F68" s="99">
        <f>F69+F70+F71</f>
        <v>29.4</v>
      </c>
      <c r="G68" s="99">
        <f>F68+G69+G70+G71</f>
        <v>60.599999999999994</v>
      </c>
      <c r="H68" s="99">
        <f>G68+H69+H70</f>
        <v>80.39999999999999</v>
      </c>
      <c r="I68" s="99">
        <f>H68+I69+I70</f>
        <v>99.89999999999999</v>
      </c>
      <c r="J68" s="99">
        <f>I68+J69+J70</f>
        <v>120.29999999999998</v>
      </c>
      <c r="K68" s="87"/>
      <c r="L68" s="87"/>
      <c r="M68" s="87"/>
      <c r="N68" s="87"/>
      <c r="O68" s="87">
        <f>J68+K69+K70</f>
        <v>140.5</v>
      </c>
      <c r="P68" s="130">
        <v>16</v>
      </c>
      <c r="Q68" s="81" t="s">
        <v>15</v>
      </c>
    </row>
    <row r="69" spans="1:17" ht="13.5" customHeight="1">
      <c r="A69" s="79"/>
      <c r="F69" s="85">
        <v>10.3</v>
      </c>
      <c r="G69" s="85">
        <v>10.4</v>
      </c>
      <c r="H69" s="85">
        <v>9.3</v>
      </c>
      <c r="I69" s="85">
        <v>9.2</v>
      </c>
      <c r="J69" s="85">
        <v>10.3</v>
      </c>
      <c r="K69" s="85">
        <v>10.4</v>
      </c>
      <c r="L69" s="85"/>
      <c r="M69" s="85"/>
      <c r="P69" s="130"/>
      <c r="Q69" s="79"/>
    </row>
    <row r="70" spans="1:17" ht="13.5" customHeight="1">
      <c r="A70" s="79"/>
      <c r="F70" s="85">
        <v>9.6</v>
      </c>
      <c r="G70" s="85">
        <v>10.5</v>
      </c>
      <c r="H70" s="85">
        <v>10.5</v>
      </c>
      <c r="I70" s="85">
        <v>10.3</v>
      </c>
      <c r="J70" s="85">
        <v>10.1</v>
      </c>
      <c r="K70" s="85">
        <v>9.8</v>
      </c>
      <c r="L70" s="85"/>
      <c r="M70" s="85"/>
      <c r="P70" s="130"/>
      <c r="Q70" s="79"/>
    </row>
    <row r="71" spans="1:17" ht="13.5" customHeight="1">
      <c r="A71" s="79"/>
      <c r="F71" s="85">
        <v>9.5</v>
      </c>
      <c r="G71" s="85">
        <v>10.3</v>
      </c>
      <c r="H71" s="85"/>
      <c r="I71" s="85"/>
      <c r="J71" s="85"/>
      <c r="K71" s="85"/>
      <c r="L71" s="85"/>
      <c r="M71" s="85"/>
      <c r="P71" s="130"/>
      <c r="Q71" s="79"/>
    </row>
    <row r="72" spans="1:17" ht="15.75" customHeight="1">
      <c r="A72" s="79" t="s">
        <v>8</v>
      </c>
      <c r="B72" s="1" t="s">
        <v>245</v>
      </c>
      <c r="C72" s="1" t="s">
        <v>246</v>
      </c>
      <c r="D72" s="81">
        <v>1992</v>
      </c>
      <c r="E72" s="81" t="s">
        <v>6</v>
      </c>
      <c r="F72" s="99">
        <f>F73+F74+F75</f>
        <v>29.8</v>
      </c>
      <c r="G72" s="99">
        <f>F72+G73+G74+G75</f>
        <v>58.900000000000006</v>
      </c>
      <c r="H72" s="99">
        <f>G72+H73+H74</f>
        <v>78.70000000000002</v>
      </c>
      <c r="I72" s="99">
        <f>H72+I73+I74</f>
        <v>99.30000000000003</v>
      </c>
      <c r="J72" s="87"/>
      <c r="K72" s="87"/>
      <c r="L72" s="87"/>
      <c r="M72" s="87"/>
      <c r="N72" s="87"/>
      <c r="O72" s="87">
        <f>I72+J73+J74</f>
        <v>119.10000000000002</v>
      </c>
      <c r="P72" s="130">
        <v>15</v>
      </c>
      <c r="Q72" s="81" t="s">
        <v>6</v>
      </c>
    </row>
    <row r="73" spans="1:17" ht="13.5" customHeight="1">
      <c r="A73" s="79"/>
      <c r="F73" s="85">
        <v>10.2</v>
      </c>
      <c r="G73" s="85">
        <v>10.4</v>
      </c>
      <c r="H73" s="85">
        <v>10.4</v>
      </c>
      <c r="I73" s="85">
        <v>10.4</v>
      </c>
      <c r="J73" s="85">
        <v>10</v>
      </c>
      <c r="K73" s="85"/>
      <c r="L73" s="85"/>
      <c r="M73" s="85"/>
      <c r="N73" s="85"/>
      <c r="P73" s="130"/>
      <c r="Q73" s="79"/>
    </row>
    <row r="74" spans="1:17" ht="13.5" customHeight="1">
      <c r="A74" s="79"/>
      <c r="F74" s="85">
        <v>10.3</v>
      </c>
      <c r="G74" s="85">
        <v>9.5</v>
      </c>
      <c r="H74" s="85">
        <v>9.4</v>
      </c>
      <c r="I74" s="85">
        <v>10.2</v>
      </c>
      <c r="J74" s="85">
        <v>9.8</v>
      </c>
      <c r="K74" s="85"/>
      <c r="L74" s="85"/>
      <c r="M74" s="85"/>
      <c r="N74" s="85"/>
      <c r="P74" s="130"/>
      <c r="Q74" s="79"/>
    </row>
    <row r="75" spans="1:17" ht="13.5" customHeight="1">
      <c r="A75" s="79"/>
      <c r="F75" s="85">
        <v>9.3</v>
      </c>
      <c r="G75" s="85">
        <v>9.2</v>
      </c>
      <c r="H75" s="85"/>
      <c r="I75" s="85"/>
      <c r="J75" s="85"/>
      <c r="K75" s="85"/>
      <c r="L75" s="85"/>
      <c r="M75" s="85"/>
      <c r="N75" s="85"/>
      <c r="P75" s="130"/>
      <c r="Q75" s="79"/>
    </row>
    <row r="76" spans="1:17" ht="15.75" customHeight="1">
      <c r="A76" s="79" t="s">
        <v>9</v>
      </c>
      <c r="B76" s="1" t="s">
        <v>348</v>
      </c>
      <c r="C76" s="1" t="s">
        <v>349</v>
      </c>
      <c r="D76" s="81">
        <v>1962</v>
      </c>
      <c r="E76" s="81" t="s">
        <v>1</v>
      </c>
      <c r="F76" s="99">
        <f>F77+F78+F79</f>
        <v>28.199999999999996</v>
      </c>
      <c r="G76" s="99">
        <f>F76+G77+G78+G79</f>
        <v>58.89999999999999</v>
      </c>
      <c r="H76" s="99">
        <f>G76+H77+H78</f>
        <v>78</v>
      </c>
      <c r="I76" s="99"/>
      <c r="J76" s="87"/>
      <c r="K76" s="87"/>
      <c r="L76" s="87"/>
      <c r="M76" s="87"/>
      <c r="N76" s="87"/>
      <c r="O76" s="87">
        <f>H76+I77+I78</f>
        <v>96.7</v>
      </c>
      <c r="P76" s="130">
        <v>14</v>
      </c>
      <c r="Q76" s="81" t="s">
        <v>1</v>
      </c>
    </row>
    <row r="77" spans="1:17" ht="13.5" customHeight="1">
      <c r="A77" s="79"/>
      <c r="F77" s="85">
        <v>10.2</v>
      </c>
      <c r="G77" s="85">
        <v>10.6</v>
      </c>
      <c r="H77" s="85">
        <v>9.9</v>
      </c>
      <c r="I77" s="85">
        <v>8.7</v>
      </c>
      <c r="J77" s="85"/>
      <c r="K77" s="85"/>
      <c r="L77" s="85"/>
      <c r="M77" s="85"/>
      <c r="P77" s="130"/>
      <c r="Q77" s="79"/>
    </row>
    <row r="78" spans="1:17" ht="13.5" customHeight="1">
      <c r="A78" s="79"/>
      <c r="F78" s="85">
        <v>8.6</v>
      </c>
      <c r="G78" s="85">
        <v>10.4</v>
      </c>
      <c r="H78" s="85">
        <v>9.2</v>
      </c>
      <c r="I78" s="85">
        <v>10</v>
      </c>
      <c r="J78" s="85"/>
      <c r="K78" s="85"/>
      <c r="L78" s="85"/>
      <c r="M78" s="85"/>
      <c r="P78" s="130"/>
      <c r="Q78" s="79"/>
    </row>
    <row r="79" spans="1:17" ht="13.5" customHeight="1">
      <c r="A79" s="88"/>
      <c r="F79" s="85">
        <v>9.4</v>
      </c>
      <c r="G79" s="85">
        <v>9.7</v>
      </c>
      <c r="H79" s="85"/>
      <c r="I79" s="85"/>
      <c r="J79" s="85"/>
      <c r="K79" s="85"/>
      <c r="L79" s="85"/>
      <c r="M79" s="85"/>
      <c r="P79" s="130"/>
      <c r="Q79" s="79"/>
    </row>
    <row r="80" spans="1:17" ht="15.75" customHeight="1">
      <c r="A80" s="79" t="s">
        <v>10</v>
      </c>
      <c r="B80" s="1" t="s">
        <v>344</v>
      </c>
      <c r="C80" s="1" t="s">
        <v>345</v>
      </c>
      <c r="D80" s="81">
        <v>1993</v>
      </c>
      <c r="E80" s="81" t="s">
        <v>6</v>
      </c>
      <c r="F80" s="99">
        <f>F81+F82+F83</f>
        <v>27.700000000000003</v>
      </c>
      <c r="G80" s="99">
        <f>F80+G81+G82+G83</f>
        <v>57.7</v>
      </c>
      <c r="H80" s="87"/>
      <c r="I80" s="87"/>
      <c r="J80" s="87"/>
      <c r="K80" s="87"/>
      <c r="L80" s="87"/>
      <c r="M80" s="87"/>
      <c r="N80" s="87"/>
      <c r="O80" s="87">
        <f>G80+H81+H82</f>
        <v>77.80000000000001</v>
      </c>
      <c r="P80" s="130">
        <v>13</v>
      </c>
      <c r="Q80" s="81" t="s">
        <v>6</v>
      </c>
    </row>
    <row r="81" spans="1:17" ht="13.5" customHeight="1">
      <c r="A81" s="79"/>
      <c r="F81" s="85">
        <v>7.6</v>
      </c>
      <c r="G81" s="85">
        <v>10.6</v>
      </c>
      <c r="H81" s="85">
        <v>10.2</v>
      </c>
      <c r="I81" s="85"/>
      <c r="J81" s="85"/>
      <c r="K81" s="85"/>
      <c r="L81" s="85"/>
      <c r="M81" s="85"/>
      <c r="N81" s="85"/>
      <c r="P81" s="130"/>
      <c r="Q81" s="79"/>
    </row>
    <row r="82" spans="1:17" ht="13.5" customHeight="1">
      <c r="A82" s="79"/>
      <c r="F82" s="85">
        <v>10</v>
      </c>
      <c r="G82" s="85">
        <v>10</v>
      </c>
      <c r="H82" s="85">
        <v>9.9</v>
      </c>
      <c r="I82" s="85"/>
      <c r="J82" s="85"/>
      <c r="K82" s="85"/>
      <c r="L82" s="85"/>
      <c r="M82" s="85"/>
      <c r="N82" s="85"/>
      <c r="P82" s="130"/>
      <c r="Q82" s="79"/>
    </row>
    <row r="83" spans="1:17" ht="13.5" customHeight="1">
      <c r="A83" s="88"/>
      <c r="F83" s="85">
        <v>10.1</v>
      </c>
      <c r="G83" s="85">
        <v>9.4</v>
      </c>
      <c r="H83" s="85"/>
      <c r="I83" s="85"/>
      <c r="J83" s="85"/>
      <c r="K83" s="85"/>
      <c r="L83" s="85"/>
      <c r="M83" s="85"/>
      <c r="N83" s="85"/>
      <c r="P83" s="130"/>
      <c r="Q83" s="79"/>
    </row>
    <row r="84" spans="1:17" ht="15.75" customHeight="1">
      <c r="A84" s="88"/>
      <c r="F84" s="85"/>
      <c r="G84" s="85"/>
      <c r="H84" s="85"/>
      <c r="I84" s="85"/>
      <c r="J84" s="85"/>
      <c r="K84" s="85"/>
      <c r="L84" s="85"/>
      <c r="M84" s="85"/>
      <c r="N84" s="85"/>
      <c r="Q84" s="79"/>
    </row>
    <row r="85" ht="15.75">
      <c r="Q85" s="79"/>
    </row>
    <row r="86" spans="1:17" ht="15.75">
      <c r="A86" s="155" t="s">
        <v>135</v>
      </c>
      <c r="B86" s="152"/>
      <c r="C86" s="152"/>
      <c r="D86" s="152"/>
      <c r="F86" s="152"/>
      <c r="G86" s="152"/>
      <c r="H86" s="152"/>
      <c r="I86" s="152"/>
      <c r="J86" s="152"/>
      <c r="K86" s="152"/>
      <c r="L86" s="152"/>
      <c r="M86" s="1" t="s">
        <v>138</v>
      </c>
      <c r="N86" s="152"/>
      <c r="O86" s="152"/>
      <c r="Q86" s="152"/>
    </row>
    <row r="87" spans="10:17" ht="15.75">
      <c r="J87" s="78"/>
      <c r="Q87" s="79"/>
    </row>
    <row r="88" ht="18.75">
      <c r="A88" s="76" t="s">
        <v>59</v>
      </c>
    </row>
    <row r="89" ht="18.75">
      <c r="A89" s="76"/>
    </row>
    <row r="90" spans="1:18" ht="15.75">
      <c r="A90" s="156" t="s">
        <v>50</v>
      </c>
      <c r="B90" s="248" t="s">
        <v>51</v>
      </c>
      <c r="C90" s="248"/>
      <c r="D90" s="156"/>
      <c r="E90" s="156" t="s">
        <v>52</v>
      </c>
      <c r="F90" s="248" t="s">
        <v>53</v>
      </c>
      <c r="G90" s="249"/>
      <c r="H90" s="249"/>
      <c r="I90" s="249"/>
      <c r="J90" s="249"/>
      <c r="K90" s="249"/>
      <c r="L90" s="156" t="s">
        <v>54</v>
      </c>
      <c r="M90" s="161"/>
      <c r="N90" s="133" t="s">
        <v>61</v>
      </c>
      <c r="O90" s="156" t="s">
        <v>55</v>
      </c>
      <c r="R90" s="179">
        <f>19/19</f>
        <v>1</v>
      </c>
    </row>
    <row r="91" spans="1:18" ht="15.75">
      <c r="A91" s="80" t="s">
        <v>151</v>
      </c>
      <c r="B91" s="14" t="s">
        <v>348</v>
      </c>
      <c r="C91" s="14" t="s">
        <v>349</v>
      </c>
      <c r="D91" s="16">
        <v>1962</v>
      </c>
      <c r="E91" s="221" t="s">
        <v>1</v>
      </c>
      <c r="F91" s="223">
        <v>101.6</v>
      </c>
      <c r="G91" s="223">
        <v>102.9</v>
      </c>
      <c r="H91" s="223">
        <v>100.4</v>
      </c>
      <c r="I91" s="223">
        <v>101.5</v>
      </c>
      <c r="J91" s="223">
        <v>101.5</v>
      </c>
      <c r="K91" s="223">
        <v>103.8</v>
      </c>
      <c r="L91" s="17">
        <v>611.7</v>
      </c>
      <c r="M91" s="17"/>
      <c r="N91" s="230"/>
      <c r="O91" s="81"/>
      <c r="R91" s="179">
        <v>20</v>
      </c>
    </row>
    <row r="92" spans="1:18" ht="15.75">
      <c r="A92" s="80" t="s">
        <v>151</v>
      </c>
      <c r="B92" s="14" t="s">
        <v>237</v>
      </c>
      <c r="C92" s="14" t="s">
        <v>238</v>
      </c>
      <c r="D92" s="16">
        <v>1986</v>
      </c>
      <c r="E92" s="221" t="s">
        <v>15</v>
      </c>
      <c r="F92" s="223">
        <v>103</v>
      </c>
      <c r="G92" s="223">
        <v>98.5</v>
      </c>
      <c r="H92" s="223">
        <v>99.3</v>
      </c>
      <c r="I92" s="223">
        <v>104.1</v>
      </c>
      <c r="J92" s="223">
        <v>102.2</v>
      </c>
      <c r="K92" s="223">
        <v>103.3</v>
      </c>
      <c r="L92" s="17">
        <v>610.4</v>
      </c>
      <c r="M92" s="17"/>
      <c r="N92" s="229"/>
      <c r="O92" s="81"/>
      <c r="R92" s="179">
        <v>19</v>
      </c>
    </row>
    <row r="93" spans="1:18" ht="15.75">
      <c r="A93" s="80" t="s">
        <v>151</v>
      </c>
      <c r="B93" s="14" t="s">
        <v>113</v>
      </c>
      <c r="C93" s="14" t="s">
        <v>114</v>
      </c>
      <c r="D93" s="16">
        <v>1966</v>
      </c>
      <c r="E93" s="221" t="s">
        <v>15</v>
      </c>
      <c r="F93" s="223">
        <v>102.2</v>
      </c>
      <c r="G93" s="223">
        <v>102.5</v>
      </c>
      <c r="H93" s="223">
        <v>100.7</v>
      </c>
      <c r="I93" s="223">
        <v>100.6</v>
      </c>
      <c r="J93" s="223">
        <v>101.4</v>
      </c>
      <c r="K93" s="223">
        <v>102.7</v>
      </c>
      <c r="L93" s="17">
        <v>610.1</v>
      </c>
      <c r="M93" s="17"/>
      <c r="N93" s="230"/>
      <c r="O93" s="81"/>
      <c r="R93" s="179">
        <v>18</v>
      </c>
    </row>
    <row r="94" spans="1:18" ht="15.75">
      <c r="A94" s="80" t="s">
        <v>151</v>
      </c>
      <c r="B94" s="83" t="s">
        <v>245</v>
      </c>
      <c r="C94" s="83" t="s">
        <v>246</v>
      </c>
      <c r="D94" s="16">
        <v>1992</v>
      </c>
      <c r="E94" s="221" t="s">
        <v>6</v>
      </c>
      <c r="F94" s="223">
        <v>103</v>
      </c>
      <c r="G94" s="223">
        <v>100.3</v>
      </c>
      <c r="H94" s="223">
        <v>101.9</v>
      </c>
      <c r="I94" s="223">
        <v>103.9</v>
      </c>
      <c r="J94" s="223">
        <v>101.3</v>
      </c>
      <c r="K94" s="223">
        <v>98.7</v>
      </c>
      <c r="L94" s="17">
        <v>609.1</v>
      </c>
      <c r="M94" s="17"/>
      <c r="N94" s="229"/>
      <c r="O94" s="81"/>
      <c r="R94" s="179">
        <v>17</v>
      </c>
    </row>
    <row r="95" spans="1:18" ht="15.75">
      <c r="A95" s="80" t="s">
        <v>151</v>
      </c>
      <c r="B95" s="83" t="s">
        <v>243</v>
      </c>
      <c r="C95" s="83" t="s">
        <v>244</v>
      </c>
      <c r="D95" s="16">
        <v>1975</v>
      </c>
      <c r="E95" s="221" t="s">
        <v>1</v>
      </c>
      <c r="F95" s="223">
        <v>100.3</v>
      </c>
      <c r="G95" s="223">
        <v>102</v>
      </c>
      <c r="H95" s="223">
        <v>101.1</v>
      </c>
      <c r="I95" s="223">
        <v>98.6</v>
      </c>
      <c r="J95" s="223">
        <v>101.8</v>
      </c>
      <c r="K95" s="223">
        <v>101.9</v>
      </c>
      <c r="L95" s="17">
        <v>605.7</v>
      </c>
      <c r="M95" s="17"/>
      <c r="N95" s="229"/>
      <c r="O95" s="81"/>
      <c r="R95" s="179">
        <v>16</v>
      </c>
    </row>
    <row r="96" spans="1:18" ht="15.75">
      <c r="A96" s="80" t="s">
        <v>151</v>
      </c>
      <c r="B96" s="83" t="s">
        <v>239</v>
      </c>
      <c r="C96" s="83" t="s">
        <v>240</v>
      </c>
      <c r="D96" s="16">
        <v>1990</v>
      </c>
      <c r="E96" s="221" t="s">
        <v>6</v>
      </c>
      <c r="F96" s="223">
        <v>101.8</v>
      </c>
      <c r="G96" s="223">
        <v>100.9</v>
      </c>
      <c r="H96" s="223">
        <v>99.6</v>
      </c>
      <c r="I96" s="223">
        <v>103.6</v>
      </c>
      <c r="J96" s="223">
        <v>101.2</v>
      </c>
      <c r="K96" s="223">
        <v>98.6</v>
      </c>
      <c r="L96" s="17">
        <v>605.7</v>
      </c>
      <c r="M96" s="17"/>
      <c r="N96" s="229"/>
      <c r="O96" s="9"/>
      <c r="R96" s="179">
        <v>15</v>
      </c>
    </row>
    <row r="97" spans="1:18" ht="15.75">
      <c r="A97" s="80" t="s">
        <v>151</v>
      </c>
      <c r="B97" s="83" t="s">
        <v>344</v>
      </c>
      <c r="C97" s="83" t="s">
        <v>345</v>
      </c>
      <c r="D97" s="16">
        <v>1993</v>
      </c>
      <c r="E97" s="221" t="s">
        <v>6</v>
      </c>
      <c r="F97" s="223">
        <v>98.7</v>
      </c>
      <c r="G97" s="223">
        <v>98.9</v>
      </c>
      <c r="H97" s="223">
        <v>101.1</v>
      </c>
      <c r="I97" s="223">
        <v>101</v>
      </c>
      <c r="J97" s="223">
        <v>103.7</v>
      </c>
      <c r="K97" s="223">
        <v>101.8</v>
      </c>
      <c r="L97" s="17">
        <v>605.2</v>
      </c>
      <c r="M97" s="17"/>
      <c r="N97" s="229"/>
      <c r="O97" s="81"/>
      <c r="R97" s="179">
        <v>14</v>
      </c>
    </row>
    <row r="98" spans="1:18" ht="15.75">
      <c r="A98" s="80" t="s">
        <v>151</v>
      </c>
      <c r="B98" s="83" t="s">
        <v>241</v>
      </c>
      <c r="C98" s="83" t="s">
        <v>242</v>
      </c>
      <c r="D98" s="16">
        <v>1989</v>
      </c>
      <c r="E98" s="221" t="s">
        <v>15</v>
      </c>
      <c r="F98" s="223">
        <v>96.7</v>
      </c>
      <c r="G98" s="223">
        <v>101.3</v>
      </c>
      <c r="H98" s="223">
        <v>101.6</v>
      </c>
      <c r="I98" s="223">
        <v>100</v>
      </c>
      <c r="J98" s="223">
        <v>101.7</v>
      </c>
      <c r="K98" s="223">
        <v>102</v>
      </c>
      <c r="L98" s="17">
        <v>603.3</v>
      </c>
      <c r="M98" s="17"/>
      <c r="N98" s="229"/>
      <c r="O98" s="81"/>
      <c r="R98" s="179">
        <v>13</v>
      </c>
    </row>
    <row r="99" spans="1:18" ht="15.75">
      <c r="A99" s="16" t="s">
        <v>11</v>
      </c>
      <c r="B99" s="15" t="s">
        <v>115</v>
      </c>
      <c r="C99" s="15" t="s">
        <v>116</v>
      </c>
      <c r="D99" s="16">
        <v>1956</v>
      </c>
      <c r="E99" s="221" t="s">
        <v>6</v>
      </c>
      <c r="F99" s="223">
        <v>102</v>
      </c>
      <c r="G99" s="223">
        <v>102.2</v>
      </c>
      <c r="H99" s="223">
        <v>99.2</v>
      </c>
      <c r="I99" s="223">
        <v>101.4</v>
      </c>
      <c r="J99" s="223">
        <v>96.7</v>
      </c>
      <c r="K99" s="223">
        <v>101.4</v>
      </c>
      <c r="L99" s="17">
        <v>602.9</v>
      </c>
      <c r="M99" s="17"/>
      <c r="N99" s="229">
        <f aca="true" t="shared" si="4" ref="N99:N110">R99</f>
        <v>12</v>
      </c>
      <c r="O99" s="9"/>
      <c r="R99" s="179">
        <v>12</v>
      </c>
    </row>
    <row r="100" spans="1:18" ht="15.75">
      <c r="A100" s="16" t="s">
        <v>12</v>
      </c>
      <c r="B100" s="15" t="s">
        <v>366</v>
      </c>
      <c r="C100" s="15" t="s">
        <v>367</v>
      </c>
      <c r="D100" s="16">
        <v>1977</v>
      </c>
      <c r="E100" s="221" t="s">
        <v>6</v>
      </c>
      <c r="F100" s="223">
        <v>99</v>
      </c>
      <c r="G100" s="223">
        <v>100.5</v>
      </c>
      <c r="H100" s="223">
        <v>98.9</v>
      </c>
      <c r="I100" s="223">
        <v>100.4</v>
      </c>
      <c r="J100" s="223">
        <v>100.5</v>
      </c>
      <c r="K100" s="223">
        <v>100.7</v>
      </c>
      <c r="L100" s="224">
        <v>600</v>
      </c>
      <c r="M100" s="17"/>
      <c r="N100" s="229">
        <f t="shared" si="4"/>
        <v>11</v>
      </c>
      <c r="O100" s="9"/>
      <c r="R100" s="179">
        <v>11</v>
      </c>
    </row>
    <row r="101" spans="1:18" ht="15.75">
      <c r="A101" s="16" t="s">
        <v>14</v>
      </c>
      <c r="B101" s="15" t="s">
        <v>368</v>
      </c>
      <c r="C101" s="15" t="s">
        <v>369</v>
      </c>
      <c r="D101" s="16">
        <v>1976</v>
      </c>
      <c r="E101" s="221" t="s">
        <v>6</v>
      </c>
      <c r="F101" s="223">
        <v>100</v>
      </c>
      <c r="G101" s="223">
        <v>96.7</v>
      </c>
      <c r="H101" s="223">
        <v>101.1</v>
      </c>
      <c r="I101" s="223">
        <v>99.6</v>
      </c>
      <c r="J101" s="223">
        <v>101.3</v>
      </c>
      <c r="K101" s="223">
        <v>100.1</v>
      </c>
      <c r="L101" s="17">
        <v>598.8</v>
      </c>
      <c r="M101" s="17"/>
      <c r="N101" s="229">
        <f t="shared" si="4"/>
        <v>10</v>
      </c>
      <c r="O101" s="79"/>
      <c r="R101" s="179">
        <v>10</v>
      </c>
    </row>
    <row r="102" spans="1:18" ht="15.75">
      <c r="A102" s="16" t="s">
        <v>16</v>
      </c>
      <c r="B102" s="15" t="s">
        <v>111</v>
      </c>
      <c r="C102" s="15" t="s">
        <v>112</v>
      </c>
      <c r="D102" s="16">
        <v>1987</v>
      </c>
      <c r="E102" s="221" t="s">
        <v>6</v>
      </c>
      <c r="F102" s="223">
        <v>98.1</v>
      </c>
      <c r="G102" s="223">
        <v>98.7</v>
      </c>
      <c r="H102" s="223">
        <v>98.4</v>
      </c>
      <c r="I102" s="223">
        <v>100</v>
      </c>
      <c r="J102" s="223">
        <v>99</v>
      </c>
      <c r="K102" s="223">
        <v>101</v>
      </c>
      <c r="L102" s="17">
        <v>595.2</v>
      </c>
      <c r="M102" s="17"/>
      <c r="N102" s="229">
        <f t="shared" si="4"/>
        <v>9</v>
      </c>
      <c r="O102" s="81" t="s">
        <v>6</v>
      </c>
      <c r="R102" s="179">
        <v>9</v>
      </c>
    </row>
    <row r="103" spans="1:18" ht="15.75">
      <c r="A103" s="16" t="s">
        <v>17</v>
      </c>
      <c r="B103" s="15" t="s">
        <v>117</v>
      </c>
      <c r="C103" s="15" t="s">
        <v>118</v>
      </c>
      <c r="D103" s="16">
        <v>1970</v>
      </c>
      <c r="E103" s="221" t="s">
        <v>1</v>
      </c>
      <c r="F103" s="223">
        <v>100.5</v>
      </c>
      <c r="G103" s="223">
        <v>100.2</v>
      </c>
      <c r="H103" s="223">
        <v>97.4</v>
      </c>
      <c r="I103" s="223">
        <v>97.9</v>
      </c>
      <c r="J103" s="223">
        <v>100</v>
      </c>
      <c r="K103" s="223">
        <v>99</v>
      </c>
      <c r="L103" s="224">
        <v>595</v>
      </c>
      <c r="M103" s="17"/>
      <c r="N103" s="229">
        <f t="shared" si="4"/>
        <v>8</v>
      </c>
      <c r="O103" s="81" t="s">
        <v>1</v>
      </c>
      <c r="R103" s="179">
        <v>8</v>
      </c>
    </row>
    <row r="104" spans="1:18" ht="15.75">
      <c r="A104" s="16" t="s">
        <v>18</v>
      </c>
      <c r="B104" s="15" t="s">
        <v>370</v>
      </c>
      <c r="C104" s="15" t="s">
        <v>371</v>
      </c>
      <c r="D104" s="16">
        <v>1990</v>
      </c>
      <c r="E104" s="221" t="s">
        <v>1</v>
      </c>
      <c r="F104" s="223">
        <v>97.7</v>
      </c>
      <c r="G104" s="223">
        <v>101.8</v>
      </c>
      <c r="H104" s="223">
        <v>99.5</v>
      </c>
      <c r="I104" s="223">
        <v>100</v>
      </c>
      <c r="J104" s="223">
        <v>98.8</v>
      </c>
      <c r="K104" s="223">
        <v>96.8</v>
      </c>
      <c r="L104" s="17">
        <v>594.6</v>
      </c>
      <c r="M104" s="17"/>
      <c r="N104" s="229">
        <f t="shared" si="4"/>
        <v>7</v>
      </c>
      <c r="O104" s="9"/>
      <c r="R104" s="179">
        <v>7</v>
      </c>
    </row>
    <row r="105" spans="1:18" s="152" customFormat="1" ht="15.75">
      <c r="A105" s="16" t="s">
        <v>19</v>
      </c>
      <c r="B105" s="15" t="s">
        <v>182</v>
      </c>
      <c r="C105" s="15" t="s">
        <v>372</v>
      </c>
      <c r="D105" s="16">
        <v>1995</v>
      </c>
      <c r="E105" s="221" t="s">
        <v>1</v>
      </c>
      <c r="F105" s="223">
        <v>99.7</v>
      </c>
      <c r="G105" s="223">
        <v>100.4</v>
      </c>
      <c r="H105" s="223">
        <v>99.3</v>
      </c>
      <c r="I105" s="223">
        <v>95.5</v>
      </c>
      <c r="J105" s="223">
        <v>99.2</v>
      </c>
      <c r="K105" s="223">
        <v>96.5</v>
      </c>
      <c r="L105" s="17">
        <v>590.6</v>
      </c>
      <c r="M105" s="17"/>
      <c r="N105" s="229">
        <f t="shared" si="4"/>
        <v>6</v>
      </c>
      <c r="O105" s="9"/>
      <c r="R105" s="179">
        <v>6</v>
      </c>
    </row>
    <row r="106" spans="1:18" s="152" customFormat="1" ht="15.75">
      <c r="A106" s="16" t="s">
        <v>20</v>
      </c>
      <c r="B106" s="15" t="s">
        <v>172</v>
      </c>
      <c r="C106" s="15" t="s">
        <v>173</v>
      </c>
      <c r="D106" s="16">
        <v>1949</v>
      </c>
      <c r="E106" s="221" t="s">
        <v>6</v>
      </c>
      <c r="F106" s="223">
        <v>98.5</v>
      </c>
      <c r="G106" s="223">
        <v>96</v>
      </c>
      <c r="H106" s="223">
        <v>98.7</v>
      </c>
      <c r="I106" s="223">
        <v>97.2</v>
      </c>
      <c r="J106" s="223">
        <v>98</v>
      </c>
      <c r="K106" s="223">
        <v>100.1</v>
      </c>
      <c r="L106" s="17">
        <v>588.5</v>
      </c>
      <c r="M106" s="17"/>
      <c r="N106" s="229">
        <f t="shared" si="4"/>
        <v>5</v>
      </c>
      <c r="O106" s="9"/>
      <c r="R106" s="179">
        <v>5</v>
      </c>
    </row>
    <row r="107" spans="1:18" s="152" customFormat="1" ht="15.75">
      <c r="A107" s="16" t="s">
        <v>46</v>
      </c>
      <c r="B107" s="15" t="s">
        <v>249</v>
      </c>
      <c r="C107" s="15" t="s">
        <v>250</v>
      </c>
      <c r="D107" s="16">
        <v>1942</v>
      </c>
      <c r="E107" s="221" t="s">
        <v>6</v>
      </c>
      <c r="F107" s="223">
        <v>97.4</v>
      </c>
      <c r="G107" s="223">
        <v>98.7</v>
      </c>
      <c r="H107" s="223">
        <v>95.9</v>
      </c>
      <c r="I107" s="223">
        <v>95.2</v>
      </c>
      <c r="J107" s="223">
        <v>100.9</v>
      </c>
      <c r="K107" s="223">
        <v>97.2</v>
      </c>
      <c r="L107" s="17">
        <v>585.3</v>
      </c>
      <c r="M107" s="17"/>
      <c r="N107" s="229">
        <f t="shared" si="4"/>
        <v>4</v>
      </c>
      <c r="O107" s="9"/>
      <c r="R107" s="179">
        <v>4</v>
      </c>
    </row>
    <row r="108" spans="1:18" s="152" customFormat="1" ht="15.75">
      <c r="A108" s="16" t="s">
        <v>47</v>
      </c>
      <c r="B108" s="15" t="s">
        <v>83</v>
      </c>
      <c r="C108" s="15" t="s">
        <v>110</v>
      </c>
      <c r="D108" s="16">
        <v>1992</v>
      </c>
      <c r="E108" s="221" t="s">
        <v>1</v>
      </c>
      <c r="F108" s="223">
        <v>98.9</v>
      </c>
      <c r="G108" s="223">
        <v>85.2</v>
      </c>
      <c r="H108" s="223">
        <v>96.3</v>
      </c>
      <c r="I108" s="223">
        <v>95.9</v>
      </c>
      <c r="J108" s="223">
        <v>97.1</v>
      </c>
      <c r="K108" s="223">
        <v>97.6</v>
      </c>
      <c r="L108" s="224">
        <v>571</v>
      </c>
      <c r="M108" s="17"/>
      <c r="N108" s="229">
        <f t="shared" si="4"/>
        <v>3</v>
      </c>
      <c r="O108" s="9"/>
      <c r="R108" s="179">
        <v>3</v>
      </c>
    </row>
    <row r="109" spans="1:18" s="152" customFormat="1" ht="15.75">
      <c r="A109" s="16" t="s">
        <v>48</v>
      </c>
      <c r="B109" s="15" t="s">
        <v>119</v>
      </c>
      <c r="C109" s="15" t="s">
        <v>120</v>
      </c>
      <c r="D109" s="16">
        <v>1939</v>
      </c>
      <c r="E109" s="221" t="s">
        <v>6</v>
      </c>
      <c r="F109" s="223">
        <v>95.9</v>
      </c>
      <c r="G109" s="223">
        <v>97.5</v>
      </c>
      <c r="H109" s="223">
        <v>92.2</v>
      </c>
      <c r="I109" s="223">
        <v>93.4</v>
      </c>
      <c r="J109" s="223">
        <v>91</v>
      </c>
      <c r="K109" s="223">
        <v>97.2</v>
      </c>
      <c r="L109" s="17">
        <v>567.2</v>
      </c>
      <c r="M109" s="17"/>
      <c r="N109" s="229">
        <f t="shared" si="4"/>
        <v>2</v>
      </c>
      <c r="O109" s="9"/>
      <c r="R109" s="179">
        <v>2</v>
      </c>
    </row>
    <row r="110" spans="1:18" s="152" customFormat="1" ht="15.75">
      <c r="A110" s="16" t="s">
        <v>49</v>
      </c>
      <c r="B110" s="15" t="s">
        <v>373</v>
      </c>
      <c r="C110" s="15" t="s">
        <v>374</v>
      </c>
      <c r="D110" s="16">
        <v>1936</v>
      </c>
      <c r="E110" s="221" t="s">
        <v>6</v>
      </c>
      <c r="F110" s="223">
        <v>91.1</v>
      </c>
      <c r="G110" s="223">
        <v>89.8</v>
      </c>
      <c r="H110" s="223">
        <v>93.3</v>
      </c>
      <c r="I110" s="223">
        <v>93.9</v>
      </c>
      <c r="J110" s="223">
        <v>89.7</v>
      </c>
      <c r="K110" s="223">
        <v>94.1</v>
      </c>
      <c r="L110" s="17">
        <v>551.9</v>
      </c>
      <c r="M110" s="17"/>
      <c r="N110" s="229">
        <f t="shared" si="4"/>
        <v>1</v>
      </c>
      <c r="O110" s="9"/>
      <c r="R110" s="179">
        <v>1</v>
      </c>
    </row>
    <row r="111" spans="1:18" s="152" customFormat="1" ht="15.75">
      <c r="A111" s="16"/>
      <c r="B111" s="15"/>
      <c r="C111" s="15"/>
      <c r="D111" s="16"/>
      <c r="E111" s="221"/>
      <c r="F111" s="16"/>
      <c r="G111" s="16"/>
      <c r="H111" s="16"/>
      <c r="I111" s="16"/>
      <c r="J111" s="16"/>
      <c r="K111" s="16"/>
      <c r="L111" s="17"/>
      <c r="M111" s="17"/>
      <c r="N111" s="130"/>
      <c r="O111" s="9"/>
      <c r="R111" s="179"/>
    </row>
    <row r="112" spans="1:18" s="152" customFormat="1" ht="15.75">
      <c r="A112" s="16"/>
      <c r="B112" s="15"/>
      <c r="C112" s="15"/>
      <c r="D112" s="16"/>
      <c r="E112" s="221"/>
      <c r="F112" s="16"/>
      <c r="G112" s="16"/>
      <c r="H112" s="16"/>
      <c r="I112" s="16"/>
      <c r="J112" s="16"/>
      <c r="K112" s="16"/>
      <c r="L112" s="17"/>
      <c r="M112" s="17"/>
      <c r="N112" s="130"/>
      <c r="O112" s="9"/>
      <c r="R112" s="179"/>
    </row>
    <row r="113" spans="14:15" ht="15.75">
      <c r="N113" s="228"/>
      <c r="O113" s="9"/>
    </row>
    <row r="114" spans="1:18" s="152" customFormat="1" ht="22.5">
      <c r="A114" s="247" t="s">
        <v>133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96"/>
      <c r="R114" s="179"/>
    </row>
    <row r="115" spans="5:18" s="152" customFormat="1" ht="18.75" customHeight="1">
      <c r="E115" s="82"/>
      <c r="N115" s="50"/>
      <c r="O115" s="75"/>
      <c r="R115" s="179"/>
    </row>
    <row r="116" spans="1:18" s="152" customFormat="1" ht="15.75">
      <c r="A116" s="155" t="s">
        <v>135</v>
      </c>
      <c r="E116" s="82"/>
      <c r="P116" s="1" t="s">
        <v>138</v>
      </c>
      <c r="R116" s="179"/>
    </row>
    <row r="117" spans="1:18" s="152" customFormat="1" ht="15.75">
      <c r="A117" s="155"/>
      <c r="E117" s="82"/>
      <c r="P117" s="1"/>
      <c r="R117" s="179"/>
    </row>
    <row r="118" spans="1:18" s="152" customFormat="1" ht="18.75">
      <c r="A118" s="76" t="s">
        <v>196</v>
      </c>
      <c r="E118" s="82"/>
      <c r="R118" s="179"/>
    </row>
    <row r="119" spans="1:18" s="152" customFormat="1" ht="50.25" customHeight="1">
      <c r="A119" s="153" t="s">
        <v>50</v>
      </c>
      <c r="B119" s="244" t="s">
        <v>51</v>
      </c>
      <c r="C119" s="244"/>
      <c r="D119" s="153"/>
      <c r="E119" s="153" t="s">
        <v>52</v>
      </c>
      <c r="F119" s="245" t="s">
        <v>98</v>
      </c>
      <c r="G119" s="245"/>
      <c r="H119" s="246" t="s">
        <v>99</v>
      </c>
      <c r="I119" s="246"/>
      <c r="J119" s="246"/>
      <c r="K119" s="246"/>
      <c r="L119" s="246"/>
      <c r="M119" s="246"/>
      <c r="N119" s="246"/>
      <c r="O119" s="153" t="s">
        <v>54</v>
      </c>
      <c r="P119" s="132" t="s">
        <v>61</v>
      </c>
      <c r="Q119" s="153" t="s">
        <v>55</v>
      </c>
      <c r="R119" s="179"/>
    </row>
    <row r="120" spans="1:18" s="152" customFormat="1" ht="15.75" customHeight="1">
      <c r="A120" s="88" t="s">
        <v>0</v>
      </c>
      <c r="B120" s="18" t="s">
        <v>265</v>
      </c>
      <c r="C120" s="18" t="s">
        <v>266</v>
      </c>
      <c r="D120" s="20">
        <v>2000</v>
      </c>
      <c r="E120" s="222" t="s">
        <v>1</v>
      </c>
      <c r="F120" s="99">
        <f>F121+F122+F123</f>
        <v>28.9</v>
      </c>
      <c r="G120" s="99">
        <f>F120+G121+G122+G123</f>
        <v>59.39999999999999</v>
      </c>
      <c r="H120" s="99">
        <f>G120+H121+H122+H123</f>
        <v>79.39999999999999</v>
      </c>
      <c r="I120" s="99">
        <f>H120+I121+I122+I123</f>
        <v>99.89999999999999</v>
      </c>
      <c r="J120" s="99">
        <f>I120+J121+J122+J123</f>
        <v>120.89999999999999</v>
      </c>
      <c r="K120" s="99">
        <f>J120+K121+K122+K123</f>
        <v>140.09999999999997</v>
      </c>
      <c r="L120" s="99">
        <f>K120+L121+L122+L123</f>
        <v>160.09999999999997</v>
      </c>
      <c r="M120" s="99">
        <f>L120+M121+M122+M123</f>
        <v>181.59999999999997</v>
      </c>
      <c r="N120" s="87"/>
      <c r="O120" s="87">
        <f>M120+N121+N122</f>
        <v>200.79999999999998</v>
      </c>
      <c r="P120" s="130">
        <v>20</v>
      </c>
      <c r="Q120" s="79"/>
      <c r="R120" s="179"/>
    </row>
    <row r="121" spans="1:18" s="152" customFormat="1" ht="13.5" customHeight="1">
      <c r="A121" s="88"/>
      <c r="E121" s="82"/>
      <c r="F121" s="85">
        <v>7.9</v>
      </c>
      <c r="G121" s="85">
        <v>10.2</v>
      </c>
      <c r="H121" s="85">
        <v>9.9</v>
      </c>
      <c r="I121" s="85">
        <v>10.3</v>
      </c>
      <c r="J121" s="85">
        <v>10.7</v>
      </c>
      <c r="K121" s="85">
        <v>10</v>
      </c>
      <c r="L121" s="85">
        <v>10</v>
      </c>
      <c r="M121" s="85">
        <v>10.7</v>
      </c>
      <c r="N121" s="85">
        <v>9.3</v>
      </c>
      <c r="O121" s="85"/>
      <c r="P121" s="130"/>
      <c r="R121" s="179"/>
    </row>
    <row r="122" spans="1:18" s="152" customFormat="1" ht="13.5" customHeight="1">
      <c r="A122" s="88"/>
      <c r="E122" s="82"/>
      <c r="F122" s="85">
        <v>10.5</v>
      </c>
      <c r="G122" s="85">
        <v>9.8</v>
      </c>
      <c r="H122" s="85">
        <v>10.1</v>
      </c>
      <c r="I122" s="85">
        <v>10.2</v>
      </c>
      <c r="J122" s="85">
        <v>10.3</v>
      </c>
      <c r="K122" s="85">
        <v>9.2</v>
      </c>
      <c r="L122" s="85">
        <v>10</v>
      </c>
      <c r="M122" s="85">
        <v>10.8</v>
      </c>
      <c r="N122" s="85">
        <v>9.9</v>
      </c>
      <c r="O122" s="85"/>
      <c r="P122" s="130"/>
      <c r="R122" s="179"/>
    </row>
    <row r="123" spans="1:18" s="152" customFormat="1" ht="13.5" customHeight="1">
      <c r="A123" s="83"/>
      <c r="E123" s="82"/>
      <c r="F123" s="85">
        <v>10.5</v>
      </c>
      <c r="G123" s="85">
        <v>10.5</v>
      </c>
      <c r="H123" s="85"/>
      <c r="I123" s="85"/>
      <c r="J123" s="85"/>
      <c r="K123" s="86"/>
      <c r="L123" s="85"/>
      <c r="M123" s="85"/>
      <c r="N123" s="85"/>
      <c r="O123" s="85"/>
      <c r="P123" s="130"/>
      <c r="R123" s="179"/>
    </row>
    <row r="124" spans="1:18" s="152" customFormat="1" ht="15.75" customHeight="1">
      <c r="A124" s="88" t="s">
        <v>2</v>
      </c>
      <c r="B124" s="18" t="s">
        <v>251</v>
      </c>
      <c r="C124" s="18" t="s">
        <v>252</v>
      </c>
      <c r="D124" s="20">
        <v>1999</v>
      </c>
      <c r="E124" s="222" t="s">
        <v>1</v>
      </c>
      <c r="F124" s="99">
        <f>F125+F126+F127</f>
        <v>30.4</v>
      </c>
      <c r="G124" s="99">
        <f>F124+G125+G126+G127</f>
        <v>60.99999999999999</v>
      </c>
      <c r="H124" s="99">
        <f>G124+H125+H126+H127</f>
        <v>81.8</v>
      </c>
      <c r="I124" s="99">
        <f>H124+I125+I126+I127</f>
        <v>101.8</v>
      </c>
      <c r="J124" s="99">
        <f>I124+J125+J126+J127</f>
        <v>121.8</v>
      </c>
      <c r="K124" s="99">
        <f>J124+K125+K126+K127</f>
        <v>142.1</v>
      </c>
      <c r="L124" s="99">
        <f>K124+L125+L126+L127</f>
        <v>161.1</v>
      </c>
      <c r="M124" s="99">
        <f>L124+M125+M126+M127</f>
        <v>180.39999999999998</v>
      </c>
      <c r="N124" s="87"/>
      <c r="O124" s="87">
        <f>M124+N125+N126</f>
        <v>198.7</v>
      </c>
      <c r="P124" s="130">
        <f>R157</f>
        <v>18.944444444444443</v>
      </c>
      <c r="Q124" s="81" t="s">
        <v>1</v>
      </c>
      <c r="R124" s="179"/>
    </row>
    <row r="125" spans="1:18" s="152" customFormat="1" ht="13.5" customHeight="1">
      <c r="A125" s="83"/>
      <c r="E125" s="82"/>
      <c r="F125" s="85">
        <v>10.3</v>
      </c>
      <c r="G125" s="85">
        <v>10.2</v>
      </c>
      <c r="H125" s="152">
        <v>10.9</v>
      </c>
      <c r="I125" s="85">
        <v>9.3</v>
      </c>
      <c r="J125" s="85">
        <v>10.1</v>
      </c>
      <c r="K125" s="85">
        <v>10.1</v>
      </c>
      <c r="L125" s="85">
        <v>9.7</v>
      </c>
      <c r="M125" s="85">
        <v>9.7</v>
      </c>
      <c r="N125" s="85">
        <v>8.5</v>
      </c>
      <c r="P125" s="130"/>
      <c r="R125" s="179"/>
    </row>
    <row r="126" spans="1:18" s="152" customFormat="1" ht="13.5" customHeight="1">
      <c r="A126" s="83"/>
      <c r="E126" s="82"/>
      <c r="F126" s="85">
        <v>9.7</v>
      </c>
      <c r="G126" s="85">
        <v>10.3</v>
      </c>
      <c r="H126" s="85">
        <v>9.9</v>
      </c>
      <c r="I126" s="85">
        <v>10.7</v>
      </c>
      <c r="J126" s="85">
        <v>9.9</v>
      </c>
      <c r="K126" s="85">
        <v>10.2</v>
      </c>
      <c r="L126" s="85">
        <v>9.3</v>
      </c>
      <c r="M126" s="85">
        <v>9.6</v>
      </c>
      <c r="N126" s="85">
        <v>9.8</v>
      </c>
      <c r="P126" s="130"/>
      <c r="R126" s="179"/>
    </row>
    <row r="127" spans="1:18" s="152" customFormat="1" ht="13.5" customHeight="1">
      <c r="A127" s="83"/>
      <c r="E127" s="82"/>
      <c r="F127" s="85">
        <v>10.4</v>
      </c>
      <c r="G127" s="85">
        <v>10.1</v>
      </c>
      <c r="K127" s="78"/>
      <c r="P127" s="130"/>
      <c r="R127" s="179"/>
    </row>
    <row r="128" spans="1:18" s="152" customFormat="1" ht="15.75" customHeight="1">
      <c r="A128" s="88" t="s">
        <v>3</v>
      </c>
      <c r="B128" s="135" t="s">
        <v>106</v>
      </c>
      <c r="C128" s="135" t="s">
        <v>107</v>
      </c>
      <c r="D128" s="20">
        <v>1997</v>
      </c>
      <c r="E128" s="222" t="s">
        <v>6</v>
      </c>
      <c r="F128" s="99">
        <f>F129+F130+F131</f>
        <v>30.5</v>
      </c>
      <c r="G128" s="99">
        <f>F128+G129+G130+G131</f>
        <v>58.5</v>
      </c>
      <c r="H128" s="99">
        <f>G128+H129+H130</f>
        <v>79</v>
      </c>
      <c r="I128" s="99">
        <f>H128+I129+I130</f>
        <v>99.5</v>
      </c>
      <c r="J128" s="99">
        <f>I128+J129+J130</f>
        <v>119.5</v>
      </c>
      <c r="K128" s="99">
        <f>J128+K129+K130</f>
        <v>139.5</v>
      </c>
      <c r="L128" s="99">
        <f>K128+L129+L130</f>
        <v>160.29999999999998</v>
      </c>
      <c r="M128" s="99"/>
      <c r="N128" s="87"/>
      <c r="O128" s="87">
        <f>L128+M129+M130</f>
        <v>180.29999999999998</v>
      </c>
      <c r="P128" s="130">
        <f>R158</f>
        <v>17.888888888888886</v>
      </c>
      <c r="Q128" s="81" t="s">
        <v>6</v>
      </c>
      <c r="R128" s="179"/>
    </row>
    <row r="129" spans="1:18" s="152" customFormat="1" ht="13.5" customHeight="1">
      <c r="A129" s="83"/>
      <c r="E129" s="82"/>
      <c r="F129" s="85">
        <v>10.5</v>
      </c>
      <c r="G129" s="85">
        <v>10</v>
      </c>
      <c r="H129" s="152">
        <v>10.7</v>
      </c>
      <c r="I129" s="152">
        <v>10.6</v>
      </c>
      <c r="J129" s="152">
        <v>9.4</v>
      </c>
      <c r="K129" s="85">
        <v>10.5</v>
      </c>
      <c r="L129" s="85">
        <v>10.2</v>
      </c>
      <c r="M129" s="85">
        <v>9.8</v>
      </c>
      <c r="N129" s="85"/>
      <c r="P129" s="130"/>
      <c r="R129" s="179"/>
    </row>
    <row r="130" spans="1:18" s="152" customFormat="1" ht="13.5" customHeight="1">
      <c r="A130" s="83"/>
      <c r="E130" s="82"/>
      <c r="F130" s="85">
        <v>10.3</v>
      </c>
      <c r="G130" s="85">
        <v>8.8</v>
      </c>
      <c r="H130" s="152">
        <v>9.8</v>
      </c>
      <c r="I130" s="152">
        <v>9.9</v>
      </c>
      <c r="J130" s="152">
        <v>10.6</v>
      </c>
      <c r="K130" s="85">
        <v>9.5</v>
      </c>
      <c r="L130" s="85">
        <v>10.6</v>
      </c>
      <c r="M130" s="85">
        <v>10.2</v>
      </c>
      <c r="N130" s="85"/>
      <c r="P130" s="130"/>
      <c r="R130" s="179"/>
    </row>
    <row r="131" spans="1:18" s="152" customFormat="1" ht="13.5" customHeight="1">
      <c r="A131" s="83"/>
      <c r="E131" s="82"/>
      <c r="F131" s="85">
        <v>9.7</v>
      </c>
      <c r="G131" s="152">
        <v>9.2</v>
      </c>
      <c r="K131" s="78"/>
      <c r="P131" s="130"/>
      <c r="R131" s="179"/>
    </row>
    <row r="132" spans="1:18" s="152" customFormat="1" ht="15.75" customHeight="1">
      <c r="A132" s="79" t="s">
        <v>4</v>
      </c>
      <c r="B132" s="1" t="s">
        <v>174</v>
      </c>
      <c r="C132" s="1" t="s">
        <v>261</v>
      </c>
      <c r="D132" s="81">
        <v>2001</v>
      </c>
      <c r="E132" s="81" t="s">
        <v>6</v>
      </c>
      <c r="F132" s="99">
        <f>F133+F134+F135</f>
        <v>30.2</v>
      </c>
      <c r="G132" s="99">
        <f>F132+G133+G134+G135</f>
        <v>61</v>
      </c>
      <c r="H132" s="99">
        <f>G132+H133+H134</f>
        <v>80.5</v>
      </c>
      <c r="I132" s="99">
        <f>H132+I133+I134</f>
        <v>100.9</v>
      </c>
      <c r="J132" s="99">
        <f>I132+J133+J134</f>
        <v>120.2</v>
      </c>
      <c r="K132" s="99">
        <f>J132+K133+K134</f>
        <v>138.5</v>
      </c>
      <c r="L132" s="87"/>
      <c r="M132" s="87"/>
      <c r="N132" s="87"/>
      <c r="O132" s="87">
        <f>K132+L133+L134</f>
        <v>159.6</v>
      </c>
      <c r="P132" s="130">
        <f>R159</f>
        <v>16.83333333333333</v>
      </c>
      <c r="Q132" s="81" t="s">
        <v>6</v>
      </c>
      <c r="R132" s="179"/>
    </row>
    <row r="133" spans="1:18" s="152" customFormat="1" ht="13.5" customHeight="1">
      <c r="A133" s="79"/>
      <c r="E133" s="82"/>
      <c r="F133" s="85">
        <v>10.1</v>
      </c>
      <c r="G133" s="85">
        <v>10.2</v>
      </c>
      <c r="H133" s="85">
        <v>9.7</v>
      </c>
      <c r="I133" s="85">
        <v>10.4</v>
      </c>
      <c r="J133" s="85">
        <v>9.6</v>
      </c>
      <c r="K133" s="85">
        <v>9.8</v>
      </c>
      <c r="L133" s="85">
        <v>10.5</v>
      </c>
      <c r="P133" s="130"/>
      <c r="R133" s="179"/>
    </row>
    <row r="134" spans="1:18" s="152" customFormat="1" ht="13.5" customHeight="1">
      <c r="A134" s="79"/>
      <c r="E134" s="82"/>
      <c r="F134" s="85">
        <v>10.8</v>
      </c>
      <c r="G134" s="85">
        <v>10.3</v>
      </c>
      <c r="H134" s="85">
        <v>9.8</v>
      </c>
      <c r="I134" s="85">
        <v>10</v>
      </c>
      <c r="J134" s="85">
        <v>9.7</v>
      </c>
      <c r="K134" s="85">
        <v>8.5</v>
      </c>
      <c r="L134" s="85">
        <v>10.6</v>
      </c>
      <c r="P134" s="130"/>
      <c r="R134" s="179"/>
    </row>
    <row r="135" spans="1:18" s="152" customFormat="1" ht="13.5" customHeight="1">
      <c r="A135" s="79"/>
      <c r="E135" s="82"/>
      <c r="F135" s="85">
        <v>9.3</v>
      </c>
      <c r="G135" s="85">
        <v>10.3</v>
      </c>
      <c r="H135" s="85"/>
      <c r="I135" s="85"/>
      <c r="J135" s="85"/>
      <c r="K135" s="85"/>
      <c r="L135" s="85"/>
      <c r="P135" s="130"/>
      <c r="R135" s="179"/>
    </row>
    <row r="136" spans="1:18" s="152" customFormat="1" ht="15.75" customHeight="1">
      <c r="A136" s="79" t="s">
        <v>7</v>
      </c>
      <c r="B136" s="1" t="s">
        <v>272</v>
      </c>
      <c r="C136" s="1" t="s">
        <v>273</v>
      </c>
      <c r="D136" s="81">
        <v>1999</v>
      </c>
      <c r="E136" s="81" t="s">
        <v>15</v>
      </c>
      <c r="F136" s="99">
        <f>F137+F138+F139</f>
        <v>28.7</v>
      </c>
      <c r="G136" s="99">
        <f>F136+G137+G138+G139</f>
        <v>58.6</v>
      </c>
      <c r="H136" s="99">
        <f>G136+H137+H138</f>
        <v>78.4</v>
      </c>
      <c r="I136" s="99">
        <f>H136+I137+I138</f>
        <v>97.7</v>
      </c>
      <c r="J136" s="99">
        <f>I136+J137+J138</f>
        <v>117.4</v>
      </c>
      <c r="K136" s="87"/>
      <c r="L136" s="87"/>
      <c r="M136" s="87"/>
      <c r="N136" s="87"/>
      <c r="O136" s="87">
        <f>J136+K137+K138</f>
        <v>137.9</v>
      </c>
      <c r="P136" s="130">
        <f>R160</f>
        <v>15.777777777777773</v>
      </c>
      <c r="Q136" s="79"/>
      <c r="R136" s="179"/>
    </row>
    <row r="137" spans="1:18" s="152" customFormat="1" ht="13.5" customHeight="1">
      <c r="A137" s="79"/>
      <c r="E137" s="82"/>
      <c r="F137" s="85">
        <v>10.1</v>
      </c>
      <c r="G137" s="85">
        <v>10.4</v>
      </c>
      <c r="H137" s="85">
        <v>9.6</v>
      </c>
      <c r="I137" s="85">
        <v>9.5</v>
      </c>
      <c r="J137" s="85">
        <v>10.3</v>
      </c>
      <c r="K137" s="85">
        <v>10.2</v>
      </c>
      <c r="L137" s="85"/>
      <c r="M137" s="85"/>
      <c r="P137" s="130"/>
      <c r="Q137" s="79"/>
      <c r="R137" s="179"/>
    </row>
    <row r="138" spans="1:18" s="152" customFormat="1" ht="13.5" customHeight="1">
      <c r="A138" s="79"/>
      <c r="E138" s="82"/>
      <c r="F138" s="85">
        <v>8.9</v>
      </c>
      <c r="G138" s="85">
        <v>10.1</v>
      </c>
      <c r="H138" s="85">
        <v>10.2</v>
      </c>
      <c r="I138" s="85">
        <v>9.8</v>
      </c>
      <c r="J138" s="85">
        <v>9.4</v>
      </c>
      <c r="K138" s="85">
        <v>10.3</v>
      </c>
      <c r="L138" s="85"/>
      <c r="M138" s="85"/>
      <c r="P138" s="130"/>
      <c r="Q138" s="79"/>
      <c r="R138" s="179"/>
    </row>
    <row r="139" spans="1:18" s="152" customFormat="1" ht="13.5" customHeight="1">
      <c r="A139" s="79"/>
      <c r="E139" s="82"/>
      <c r="F139" s="85">
        <v>9.7</v>
      </c>
      <c r="G139" s="85">
        <v>9.4</v>
      </c>
      <c r="H139" s="85"/>
      <c r="I139" s="85"/>
      <c r="J139" s="85"/>
      <c r="K139" s="85"/>
      <c r="L139" s="85"/>
      <c r="M139" s="85"/>
      <c r="P139" s="130"/>
      <c r="Q139" s="79"/>
      <c r="R139" s="179"/>
    </row>
    <row r="140" spans="1:18" s="152" customFormat="1" ht="15.75" customHeight="1">
      <c r="A140" s="79" t="s">
        <v>8</v>
      </c>
      <c r="B140" s="1" t="s">
        <v>108</v>
      </c>
      <c r="C140" s="1" t="s">
        <v>109</v>
      </c>
      <c r="D140" s="81">
        <v>1998</v>
      </c>
      <c r="E140" s="81" t="s">
        <v>1</v>
      </c>
      <c r="F140" s="99">
        <f>F141+F142+F143</f>
        <v>28</v>
      </c>
      <c r="G140" s="99">
        <f>F140+G141+G142+G143</f>
        <v>58.10000000000001</v>
      </c>
      <c r="H140" s="99">
        <f>G140+H141+H142</f>
        <v>78.60000000000001</v>
      </c>
      <c r="I140" s="99">
        <f>H140+I141+I142</f>
        <v>96.7</v>
      </c>
      <c r="J140" s="87"/>
      <c r="K140" s="87"/>
      <c r="L140" s="87"/>
      <c r="M140" s="87"/>
      <c r="N140" s="87"/>
      <c r="O140" s="87">
        <f>I140+J141+J142</f>
        <v>117</v>
      </c>
      <c r="P140" s="130">
        <f>R161</f>
        <v>14.722222222222218</v>
      </c>
      <c r="Q140" s="81" t="s">
        <v>1</v>
      </c>
      <c r="R140" s="179"/>
    </row>
    <row r="141" spans="1:18" s="152" customFormat="1" ht="13.5" customHeight="1">
      <c r="A141" s="79"/>
      <c r="E141" s="82"/>
      <c r="F141" s="85">
        <v>9.7</v>
      </c>
      <c r="G141" s="85">
        <v>10.2</v>
      </c>
      <c r="H141" s="85">
        <v>9.6</v>
      </c>
      <c r="I141" s="85">
        <v>9</v>
      </c>
      <c r="J141" s="85">
        <v>10</v>
      </c>
      <c r="K141" s="85"/>
      <c r="L141" s="85"/>
      <c r="M141" s="85"/>
      <c r="N141" s="85"/>
      <c r="P141" s="130"/>
      <c r="Q141" s="79"/>
      <c r="R141" s="179"/>
    </row>
    <row r="142" spans="1:18" s="152" customFormat="1" ht="13.5" customHeight="1">
      <c r="A142" s="79"/>
      <c r="E142" s="82"/>
      <c r="F142" s="85">
        <v>9.4</v>
      </c>
      <c r="G142" s="85">
        <v>10.2</v>
      </c>
      <c r="H142" s="85">
        <v>10.9</v>
      </c>
      <c r="I142" s="85">
        <v>9.1</v>
      </c>
      <c r="J142" s="85">
        <v>10.3</v>
      </c>
      <c r="K142" s="85"/>
      <c r="L142" s="85"/>
      <c r="M142" s="85"/>
      <c r="N142" s="85"/>
      <c r="P142" s="130"/>
      <c r="Q142" s="79"/>
      <c r="R142" s="179"/>
    </row>
    <row r="143" spans="1:18" s="152" customFormat="1" ht="13.5" customHeight="1">
      <c r="A143" s="79"/>
      <c r="E143" s="82"/>
      <c r="F143" s="85">
        <v>8.9</v>
      </c>
      <c r="G143" s="85">
        <v>9.7</v>
      </c>
      <c r="H143" s="85"/>
      <c r="I143" s="85"/>
      <c r="J143" s="85"/>
      <c r="K143" s="85"/>
      <c r="L143" s="85"/>
      <c r="M143" s="85"/>
      <c r="N143" s="85"/>
      <c r="P143" s="130"/>
      <c r="Q143" s="79"/>
      <c r="R143" s="179"/>
    </row>
    <row r="144" spans="1:18" s="152" customFormat="1" ht="15.75" customHeight="1">
      <c r="A144" s="79" t="s">
        <v>9</v>
      </c>
      <c r="B144" s="1" t="s">
        <v>257</v>
      </c>
      <c r="C144" s="1" t="s">
        <v>258</v>
      </c>
      <c r="D144" s="81">
        <v>1997</v>
      </c>
      <c r="E144" s="81" t="s">
        <v>1</v>
      </c>
      <c r="F144" s="99">
        <f>F145+F146+F147</f>
        <v>29.999999999999996</v>
      </c>
      <c r="G144" s="99">
        <f>F144+G145+G146+G147</f>
        <v>58.599999999999994</v>
      </c>
      <c r="H144" s="99">
        <f>G144+H145+H146</f>
        <v>78.1</v>
      </c>
      <c r="I144" s="99"/>
      <c r="J144" s="87"/>
      <c r="K144" s="87"/>
      <c r="L144" s="87"/>
      <c r="M144" s="87"/>
      <c r="N144" s="87"/>
      <c r="O144" s="87">
        <f>H144+I145+I146</f>
        <v>96.39999999999999</v>
      </c>
      <c r="P144" s="130">
        <f>R162</f>
        <v>13.666666666666663</v>
      </c>
      <c r="Q144" s="81" t="s">
        <v>1</v>
      </c>
      <c r="R144" s="179"/>
    </row>
    <row r="145" spans="1:18" s="152" customFormat="1" ht="13.5" customHeight="1">
      <c r="A145" s="79"/>
      <c r="E145" s="82"/>
      <c r="F145" s="85">
        <v>10.2</v>
      </c>
      <c r="G145" s="85">
        <v>10.1</v>
      </c>
      <c r="H145" s="85">
        <v>9.8</v>
      </c>
      <c r="I145" s="85">
        <v>9.6</v>
      </c>
      <c r="J145" s="85"/>
      <c r="K145" s="85"/>
      <c r="L145" s="85"/>
      <c r="M145" s="85"/>
      <c r="P145" s="130"/>
      <c r="Q145" s="79"/>
      <c r="R145" s="179"/>
    </row>
    <row r="146" spans="1:18" s="152" customFormat="1" ht="13.5" customHeight="1">
      <c r="A146" s="79"/>
      <c r="E146" s="82"/>
      <c r="F146" s="85">
        <v>10.1</v>
      </c>
      <c r="G146" s="85">
        <v>9.3</v>
      </c>
      <c r="H146" s="85">
        <v>9.7</v>
      </c>
      <c r="I146" s="85">
        <v>8.7</v>
      </c>
      <c r="J146" s="85"/>
      <c r="K146" s="85"/>
      <c r="L146" s="85"/>
      <c r="M146" s="85"/>
      <c r="P146" s="130"/>
      <c r="Q146" s="79"/>
      <c r="R146" s="179"/>
    </row>
    <row r="147" spans="1:18" s="152" customFormat="1" ht="13.5" customHeight="1">
      <c r="A147" s="88"/>
      <c r="E147" s="82"/>
      <c r="F147" s="85">
        <v>9.7</v>
      </c>
      <c r="G147" s="85">
        <v>9.2</v>
      </c>
      <c r="H147" s="85"/>
      <c r="I147" s="85"/>
      <c r="J147" s="85"/>
      <c r="K147" s="85"/>
      <c r="L147" s="85"/>
      <c r="M147" s="85"/>
      <c r="P147" s="130"/>
      <c r="Q147" s="79"/>
      <c r="R147" s="179"/>
    </row>
    <row r="148" spans="1:18" s="152" customFormat="1" ht="15.75" customHeight="1">
      <c r="A148" s="79" t="s">
        <v>10</v>
      </c>
      <c r="B148" s="1" t="s">
        <v>182</v>
      </c>
      <c r="C148" s="1" t="s">
        <v>269</v>
      </c>
      <c r="D148" s="81">
        <v>1999</v>
      </c>
      <c r="E148" s="81" t="s">
        <v>1</v>
      </c>
      <c r="F148" s="99">
        <f>F149+F150+F151</f>
        <v>27</v>
      </c>
      <c r="G148" s="99">
        <f>F148+G149+G150+G151</f>
        <v>57</v>
      </c>
      <c r="H148" s="87"/>
      <c r="I148" s="87"/>
      <c r="J148" s="87"/>
      <c r="K148" s="87"/>
      <c r="L148" s="87"/>
      <c r="M148" s="87"/>
      <c r="N148" s="87"/>
      <c r="O148" s="87">
        <f>G148+H149+H150</f>
        <v>76.5</v>
      </c>
      <c r="P148" s="130">
        <f>R163</f>
        <v>12.611111111111107</v>
      </c>
      <c r="Q148" s="79"/>
      <c r="R148" s="179"/>
    </row>
    <row r="149" spans="1:18" s="152" customFormat="1" ht="13.5" customHeight="1">
      <c r="A149" s="79"/>
      <c r="E149" s="82"/>
      <c r="F149" s="85">
        <v>8.1</v>
      </c>
      <c r="G149" s="85">
        <v>10.3</v>
      </c>
      <c r="H149" s="85">
        <v>9.9</v>
      </c>
      <c r="I149" s="85"/>
      <c r="J149" s="85"/>
      <c r="K149" s="85"/>
      <c r="L149" s="85"/>
      <c r="M149" s="85"/>
      <c r="N149" s="85"/>
      <c r="P149" s="130"/>
      <c r="Q149" s="79"/>
      <c r="R149" s="179"/>
    </row>
    <row r="150" spans="1:18" s="152" customFormat="1" ht="13.5" customHeight="1">
      <c r="A150" s="79"/>
      <c r="E150" s="82"/>
      <c r="F150" s="85">
        <v>8.8</v>
      </c>
      <c r="G150" s="85">
        <v>9.7</v>
      </c>
      <c r="H150" s="85">
        <v>9.6</v>
      </c>
      <c r="I150" s="85"/>
      <c r="J150" s="85"/>
      <c r="K150" s="85"/>
      <c r="L150" s="85"/>
      <c r="M150" s="85"/>
      <c r="N150" s="85"/>
      <c r="P150" s="130"/>
      <c r="Q150" s="79"/>
      <c r="R150" s="179"/>
    </row>
    <row r="151" spans="1:18" s="152" customFormat="1" ht="13.5" customHeight="1">
      <c r="A151" s="88"/>
      <c r="E151" s="82"/>
      <c r="F151" s="85">
        <v>10.1</v>
      </c>
      <c r="G151" s="85">
        <v>10</v>
      </c>
      <c r="H151" s="85"/>
      <c r="I151" s="85"/>
      <c r="J151" s="85"/>
      <c r="K151" s="85"/>
      <c r="L151" s="85"/>
      <c r="M151" s="85"/>
      <c r="N151" s="85"/>
      <c r="P151" s="130"/>
      <c r="Q151" s="79"/>
      <c r="R151" s="179"/>
    </row>
    <row r="152" spans="1:18" s="152" customFormat="1" ht="15.75" customHeight="1">
      <c r="A152" s="88"/>
      <c r="E152" s="82"/>
      <c r="F152" s="85"/>
      <c r="G152" s="85"/>
      <c r="H152" s="85"/>
      <c r="I152" s="85"/>
      <c r="J152" s="85"/>
      <c r="K152" s="85"/>
      <c r="L152" s="85"/>
      <c r="M152" s="85"/>
      <c r="N152" s="85"/>
      <c r="Q152" s="79"/>
      <c r="R152" s="179"/>
    </row>
    <row r="153" ht="18.75">
      <c r="A153" s="76" t="s">
        <v>60</v>
      </c>
    </row>
    <row r="154" ht="18.75">
      <c r="A154" s="76"/>
    </row>
    <row r="155" spans="1:18" ht="15.75">
      <c r="A155" s="156" t="s">
        <v>50</v>
      </c>
      <c r="B155" s="248" t="s">
        <v>51</v>
      </c>
      <c r="C155" s="248"/>
      <c r="D155" s="156"/>
      <c r="E155" s="156" t="s">
        <v>52</v>
      </c>
      <c r="F155" s="248" t="s">
        <v>53</v>
      </c>
      <c r="G155" s="249"/>
      <c r="H155" s="249"/>
      <c r="I155" s="249"/>
      <c r="J155" s="249"/>
      <c r="K155" s="249"/>
      <c r="L155" s="156" t="s">
        <v>54</v>
      </c>
      <c r="M155" s="156"/>
      <c r="N155" s="133" t="s">
        <v>61</v>
      </c>
      <c r="O155" s="156" t="s">
        <v>55</v>
      </c>
      <c r="R155" s="179">
        <f>19/18</f>
        <v>1.0555555555555556</v>
      </c>
    </row>
    <row r="156" spans="1:18" ht="15.75">
      <c r="A156" s="80" t="s">
        <v>151</v>
      </c>
      <c r="B156" s="18" t="s">
        <v>108</v>
      </c>
      <c r="C156" s="18" t="s">
        <v>109</v>
      </c>
      <c r="D156" s="20">
        <v>1998</v>
      </c>
      <c r="E156" s="222" t="s">
        <v>1</v>
      </c>
      <c r="F156" s="225">
        <v>102</v>
      </c>
      <c r="G156" s="225">
        <v>102.7</v>
      </c>
      <c r="H156" s="225">
        <v>98.6</v>
      </c>
      <c r="I156" s="225">
        <v>100.2</v>
      </c>
      <c r="J156" s="225">
        <v>99.9</v>
      </c>
      <c r="K156" s="225">
        <v>101.1</v>
      </c>
      <c r="L156" s="226">
        <v>604.5</v>
      </c>
      <c r="M156" s="21"/>
      <c r="N156" s="130"/>
      <c r="O156" s="81"/>
      <c r="R156" s="179">
        <v>20</v>
      </c>
    </row>
    <row r="157" spans="1:18" ht="15.75">
      <c r="A157" s="80" t="s">
        <v>151</v>
      </c>
      <c r="B157" s="18" t="s">
        <v>265</v>
      </c>
      <c r="C157" s="18" t="s">
        <v>266</v>
      </c>
      <c r="D157" s="20">
        <v>2000</v>
      </c>
      <c r="E157" s="222" t="s">
        <v>1</v>
      </c>
      <c r="F157" s="225">
        <v>99.2</v>
      </c>
      <c r="G157" s="225">
        <v>100.5</v>
      </c>
      <c r="H157" s="225">
        <v>104.2</v>
      </c>
      <c r="I157" s="225">
        <v>99.9</v>
      </c>
      <c r="J157" s="225">
        <v>98</v>
      </c>
      <c r="K157" s="225">
        <v>101.7</v>
      </c>
      <c r="L157" s="226">
        <v>603.5</v>
      </c>
      <c r="M157" s="21"/>
      <c r="N157" s="130"/>
      <c r="O157" s="79"/>
      <c r="R157" s="179">
        <f>R156-R155</f>
        <v>18.944444444444443</v>
      </c>
    </row>
    <row r="158" spans="1:18" ht="15.75">
      <c r="A158" s="80" t="s">
        <v>151</v>
      </c>
      <c r="B158" s="18" t="s">
        <v>251</v>
      </c>
      <c r="C158" s="18" t="s">
        <v>252</v>
      </c>
      <c r="D158" s="20">
        <v>1999</v>
      </c>
      <c r="E158" s="222" t="s">
        <v>1</v>
      </c>
      <c r="F158" s="225">
        <v>99</v>
      </c>
      <c r="G158" s="225">
        <v>101.8</v>
      </c>
      <c r="H158" s="225">
        <v>99.4</v>
      </c>
      <c r="I158" s="225">
        <v>100.5</v>
      </c>
      <c r="J158" s="225">
        <v>99.9</v>
      </c>
      <c r="K158" s="225">
        <v>100.9</v>
      </c>
      <c r="L158" s="226">
        <v>601.5</v>
      </c>
      <c r="M158" s="79"/>
      <c r="N158" s="130"/>
      <c r="O158" s="81"/>
      <c r="R158" s="179">
        <f>R157-R155</f>
        <v>17.888888888888886</v>
      </c>
    </row>
    <row r="159" spans="1:18" ht="15.75">
      <c r="A159" s="80" t="s">
        <v>151</v>
      </c>
      <c r="B159" s="135" t="s">
        <v>106</v>
      </c>
      <c r="C159" s="135" t="s">
        <v>107</v>
      </c>
      <c r="D159" s="20">
        <v>1997</v>
      </c>
      <c r="E159" s="222" t="s">
        <v>6</v>
      </c>
      <c r="F159" s="225">
        <v>98.9</v>
      </c>
      <c r="G159" s="225">
        <v>102.7</v>
      </c>
      <c r="H159" s="225">
        <v>97.9</v>
      </c>
      <c r="I159" s="225">
        <v>100.5</v>
      </c>
      <c r="J159" s="225">
        <v>98.7</v>
      </c>
      <c r="K159" s="225">
        <v>101.8</v>
      </c>
      <c r="L159" s="226">
        <v>600.5</v>
      </c>
      <c r="M159" s="79"/>
      <c r="N159" s="130"/>
      <c r="O159" s="81"/>
      <c r="R159" s="179">
        <f>R158-R155</f>
        <v>16.83333333333333</v>
      </c>
    </row>
    <row r="160" spans="1:18" ht="15.75">
      <c r="A160" s="80" t="s">
        <v>151</v>
      </c>
      <c r="B160" s="135" t="s">
        <v>257</v>
      </c>
      <c r="C160" s="135" t="s">
        <v>258</v>
      </c>
      <c r="D160" s="20">
        <v>1997</v>
      </c>
      <c r="E160" s="222" t="s">
        <v>1</v>
      </c>
      <c r="F160" s="225">
        <v>99.9</v>
      </c>
      <c r="G160" s="225">
        <v>98.5</v>
      </c>
      <c r="H160" s="225">
        <v>99.3</v>
      </c>
      <c r="I160" s="225">
        <v>98.1</v>
      </c>
      <c r="J160" s="225">
        <v>98.3</v>
      </c>
      <c r="K160" s="225">
        <v>102.9</v>
      </c>
      <c r="L160" s="226">
        <v>597</v>
      </c>
      <c r="M160" s="21"/>
      <c r="N160" s="130"/>
      <c r="O160" s="81"/>
      <c r="R160" s="179">
        <f>R159-R155</f>
        <v>15.777777777777773</v>
      </c>
    </row>
    <row r="161" spans="1:18" s="152" customFormat="1" ht="15.75">
      <c r="A161" s="80" t="s">
        <v>151</v>
      </c>
      <c r="B161" s="135" t="s">
        <v>174</v>
      </c>
      <c r="C161" s="135" t="s">
        <v>261</v>
      </c>
      <c r="D161" s="20">
        <v>2001</v>
      </c>
      <c r="E161" s="222" t="s">
        <v>6</v>
      </c>
      <c r="F161" s="225">
        <v>97.4</v>
      </c>
      <c r="G161" s="225">
        <v>99</v>
      </c>
      <c r="H161" s="225">
        <v>98.6</v>
      </c>
      <c r="I161" s="225">
        <v>99.1</v>
      </c>
      <c r="J161" s="225">
        <v>101.5</v>
      </c>
      <c r="K161" s="225">
        <v>100.3</v>
      </c>
      <c r="L161" s="226">
        <v>595.9</v>
      </c>
      <c r="M161" s="21"/>
      <c r="N161" s="130"/>
      <c r="O161" s="81"/>
      <c r="R161" s="179">
        <f>R160-R155</f>
        <v>14.722222222222218</v>
      </c>
    </row>
    <row r="162" spans="1:18" s="152" customFormat="1" ht="15.75">
      <c r="A162" s="80" t="s">
        <v>151</v>
      </c>
      <c r="B162" s="135" t="s">
        <v>272</v>
      </c>
      <c r="C162" s="135" t="s">
        <v>273</v>
      </c>
      <c r="D162" s="20">
        <v>1999</v>
      </c>
      <c r="E162" s="222" t="s">
        <v>15</v>
      </c>
      <c r="F162" s="225">
        <v>99.4</v>
      </c>
      <c r="G162" s="225">
        <v>96.1</v>
      </c>
      <c r="H162" s="225">
        <v>94.5</v>
      </c>
      <c r="I162" s="225">
        <v>102.6</v>
      </c>
      <c r="J162" s="225">
        <v>101.7</v>
      </c>
      <c r="K162" s="225">
        <v>101.2</v>
      </c>
      <c r="L162" s="226">
        <v>595.5</v>
      </c>
      <c r="M162" s="21"/>
      <c r="N162" s="130"/>
      <c r="O162" s="79"/>
      <c r="R162" s="179">
        <f>R161-R155</f>
        <v>13.666666666666663</v>
      </c>
    </row>
    <row r="163" spans="1:18" s="152" customFormat="1" ht="15.75">
      <c r="A163" s="80" t="s">
        <v>151</v>
      </c>
      <c r="B163" s="135" t="s">
        <v>182</v>
      </c>
      <c r="C163" s="135" t="s">
        <v>269</v>
      </c>
      <c r="D163" s="20">
        <v>1999</v>
      </c>
      <c r="E163" s="222" t="s">
        <v>1</v>
      </c>
      <c r="F163" s="225">
        <v>98.6</v>
      </c>
      <c r="G163" s="225">
        <v>100.6</v>
      </c>
      <c r="H163" s="225">
        <v>98.4</v>
      </c>
      <c r="I163" s="225">
        <v>102</v>
      </c>
      <c r="J163" s="225">
        <v>96.2</v>
      </c>
      <c r="K163" s="225">
        <v>99.1</v>
      </c>
      <c r="L163" s="226">
        <v>594.9</v>
      </c>
      <c r="M163" s="21"/>
      <c r="N163" s="130"/>
      <c r="O163" s="79"/>
      <c r="R163" s="179">
        <f>R162-R155</f>
        <v>12.611111111111107</v>
      </c>
    </row>
    <row r="164" spans="1:18" s="152" customFormat="1" ht="15.75">
      <c r="A164" s="20" t="s">
        <v>11</v>
      </c>
      <c r="B164" s="19" t="s">
        <v>346</v>
      </c>
      <c r="C164" s="19" t="s">
        <v>347</v>
      </c>
      <c r="D164" s="20">
        <v>2000</v>
      </c>
      <c r="E164" s="222" t="s">
        <v>6</v>
      </c>
      <c r="F164" s="225">
        <v>97.3</v>
      </c>
      <c r="G164" s="225">
        <v>100.7</v>
      </c>
      <c r="H164" s="225">
        <v>96.3</v>
      </c>
      <c r="I164" s="225">
        <v>95.6</v>
      </c>
      <c r="J164" s="225">
        <v>102.6</v>
      </c>
      <c r="K164" s="225">
        <v>99.6</v>
      </c>
      <c r="L164" s="226">
        <v>592.1</v>
      </c>
      <c r="M164" s="21"/>
      <c r="N164" s="130">
        <f>R164</f>
        <v>11.555555555555552</v>
      </c>
      <c r="O164" s="81" t="s">
        <v>6</v>
      </c>
      <c r="R164" s="179">
        <f>R163-R155</f>
        <v>11.555555555555552</v>
      </c>
    </row>
    <row r="165" spans="1:18" s="152" customFormat="1" ht="15.75">
      <c r="A165" s="20" t="s">
        <v>12</v>
      </c>
      <c r="B165" s="19" t="s">
        <v>182</v>
      </c>
      <c r="C165" s="19" t="s">
        <v>262</v>
      </c>
      <c r="D165" s="20">
        <v>1998</v>
      </c>
      <c r="E165" s="222" t="s">
        <v>1</v>
      </c>
      <c r="F165" s="225">
        <v>97.8</v>
      </c>
      <c r="G165" s="225">
        <v>99</v>
      </c>
      <c r="H165" s="225">
        <v>99.8</v>
      </c>
      <c r="I165" s="225">
        <v>97.5</v>
      </c>
      <c r="J165" s="225">
        <v>98</v>
      </c>
      <c r="K165" s="225">
        <v>98.8</v>
      </c>
      <c r="L165" s="226">
        <v>590.9</v>
      </c>
      <c r="M165" s="21"/>
      <c r="N165" s="130">
        <f aca="true" t="shared" si="5" ref="N165:N173">R165</f>
        <v>10.499999999999996</v>
      </c>
      <c r="O165" s="79"/>
      <c r="R165" s="179">
        <f>R164-R155</f>
        <v>10.499999999999996</v>
      </c>
    </row>
    <row r="166" spans="1:18" s="152" customFormat="1" ht="15.75">
      <c r="A166" s="20" t="s">
        <v>14</v>
      </c>
      <c r="B166" s="19" t="s">
        <v>259</v>
      </c>
      <c r="C166" s="19" t="s">
        <v>260</v>
      </c>
      <c r="D166" s="20">
        <v>1997</v>
      </c>
      <c r="E166" s="222" t="s">
        <v>1</v>
      </c>
      <c r="F166" s="225">
        <v>99.8</v>
      </c>
      <c r="G166" s="225">
        <v>100</v>
      </c>
      <c r="H166" s="225">
        <v>96.7</v>
      </c>
      <c r="I166" s="225">
        <v>101.6</v>
      </c>
      <c r="J166" s="225">
        <v>99</v>
      </c>
      <c r="K166" s="225">
        <v>93.4</v>
      </c>
      <c r="L166" s="226">
        <v>590.5</v>
      </c>
      <c r="M166" s="21"/>
      <c r="N166" s="130">
        <f t="shared" si="5"/>
        <v>9.444444444444441</v>
      </c>
      <c r="O166" s="79"/>
      <c r="R166" s="179">
        <f>R165-R155</f>
        <v>9.444444444444441</v>
      </c>
    </row>
    <row r="167" spans="1:18" s="152" customFormat="1" ht="15.75">
      <c r="A167" s="20" t="s">
        <v>16</v>
      </c>
      <c r="B167" s="19" t="s">
        <v>263</v>
      </c>
      <c r="C167" s="19" t="s">
        <v>264</v>
      </c>
      <c r="D167" s="20">
        <v>1996</v>
      </c>
      <c r="E167" s="222" t="s">
        <v>6</v>
      </c>
      <c r="F167" s="225">
        <v>100.6</v>
      </c>
      <c r="G167" s="225">
        <v>98.1</v>
      </c>
      <c r="H167" s="225">
        <v>99.1</v>
      </c>
      <c r="I167" s="225">
        <v>95.4</v>
      </c>
      <c r="J167" s="225">
        <v>96.6</v>
      </c>
      <c r="K167" s="225">
        <v>100</v>
      </c>
      <c r="L167" s="226">
        <v>589.8</v>
      </c>
      <c r="M167" s="21"/>
      <c r="N167" s="130">
        <f t="shared" si="5"/>
        <v>8.388888888888886</v>
      </c>
      <c r="O167" s="79"/>
      <c r="R167" s="179">
        <f>R166-R155</f>
        <v>8.388888888888886</v>
      </c>
    </row>
    <row r="168" spans="1:18" s="152" customFormat="1" ht="15.75">
      <c r="A168" s="20" t="s">
        <v>17</v>
      </c>
      <c r="B168" s="19" t="s">
        <v>376</v>
      </c>
      <c r="C168" s="19" t="s">
        <v>377</v>
      </c>
      <c r="D168" s="20">
        <v>2001</v>
      </c>
      <c r="E168" s="222" t="s">
        <v>6</v>
      </c>
      <c r="F168" s="225">
        <v>98.6</v>
      </c>
      <c r="G168" s="225">
        <v>95.4</v>
      </c>
      <c r="H168" s="225">
        <v>97.4</v>
      </c>
      <c r="I168" s="225">
        <v>95.9</v>
      </c>
      <c r="J168" s="225">
        <v>97.1</v>
      </c>
      <c r="K168" s="225">
        <v>99.9</v>
      </c>
      <c r="L168" s="226">
        <v>584.3</v>
      </c>
      <c r="M168" s="21"/>
      <c r="N168" s="130">
        <f t="shared" si="5"/>
        <v>7.33333333333333</v>
      </c>
      <c r="O168" s="79"/>
      <c r="R168" s="179">
        <f>R167-R155</f>
        <v>7.33333333333333</v>
      </c>
    </row>
    <row r="169" spans="1:18" s="152" customFormat="1" ht="15.75">
      <c r="A169" s="20" t="s">
        <v>18</v>
      </c>
      <c r="B169" s="19" t="s">
        <v>270</v>
      </c>
      <c r="C169" s="19" t="s">
        <v>271</v>
      </c>
      <c r="D169" s="20">
        <v>1999</v>
      </c>
      <c r="E169" s="222" t="s">
        <v>15</v>
      </c>
      <c r="F169" s="225">
        <v>98.2</v>
      </c>
      <c r="G169" s="225">
        <v>95</v>
      </c>
      <c r="H169" s="225">
        <v>100.3</v>
      </c>
      <c r="I169" s="225">
        <v>98.3</v>
      </c>
      <c r="J169" s="225">
        <v>95.6</v>
      </c>
      <c r="K169" s="225">
        <v>96</v>
      </c>
      <c r="L169" s="226">
        <v>583.4</v>
      </c>
      <c r="M169" s="21"/>
      <c r="N169" s="130">
        <f t="shared" si="5"/>
        <v>6.277777777777775</v>
      </c>
      <c r="O169" s="81" t="s">
        <v>15</v>
      </c>
      <c r="R169" s="179">
        <f>R168-R155</f>
        <v>6.277777777777775</v>
      </c>
    </row>
    <row r="170" spans="1:18" s="152" customFormat="1" ht="15.75">
      <c r="A170" s="20" t="s">
        <v>19</v>
      </c>
      <c r="B170" s="19" t="s">
        <v>253</v>
      </c>
      <c r="C170" s="19" t="s">
        <v>378</v>
      </c>
      <c r="D170" s="20">
        <v>1997</v>
      </c>
      <c r="E170" s="222" t="s">
        <v>15</v>
      </c>
      <c r="F170" s="225">
        <v>93.7</v>
      </c>
      <c r="G170" s="225">
        <v>95</v>
      </c>
      <c r="H170" s="225">
        <v>99</v>
      </c>
      <c r="I170" s="225">
        <v>98.8</v>
      </c>
      <c r="J170" s="225">
        <v>96.6</v>
      </c>
      <c r="K170" s="225">
        <v>100.1</v>
      </c>
      <c r="L170" s="226">
        <v>583.2</v>
      </c>
      <c r="M170" s="21"/>
      <c r="N170" s="130">
        <f t="shared" si="5"/>
        <v>5.22222222222222</v>
      </c>
      <c r="O170" s="81" t="s">
        <v>15</v>
      </c>
      <c r="R170" s="179">
        <f>R169-R155</f>
        <v>5.22222222222222</v>
      </c>
    </row>
    <row r="171" spans="1:18" s="152" customFormat="1" ht="15.75">
      <c r="A171" s="20" t="s">
        <v>20</v>
      </c>
      <c r="B171" s="19" t="s">
        <v>267</v>
      </c>
      <c r="C171" s="19" t="s">
        <v>268</v>
      </c>
      <c r="D171" s="20">
        <v>1997</v>
      </c>
      <c r="E171" s="222" t="s">
        <v>15</v>
      </c>
      <c r="F171" s="225">
        <v>99.3</v>
      </c>
      <c r="G171" s="225">
        <v>100.4</v>
      </c>
      <c r="H171" s="225">
        <v>93.7</v>
      </c>
      <c r="I171" s="225">
        <v>90.2</v>
      </c>
      <c r="J171" s="225">
        <v>97.8</v>
      </c>
      <c r="K171" s="225">
        <v>100.1</v>
      </c>
      <c r="L171" s="226">
        <v>581.5</v>
      </c>
      <c r="M171" s="21"/>
      <c r="N171" s="130">
        <f t="shared" si="5"/>
        <v>4.166666666666664</v>
      </c>
      <c r="O171" s="81" t="s">
        <v>15</v>
      </c>
      <c r="R171" s="179">
        <f>R170-R155</f>
        <v>4.166666666666664</v>
      </c>
    </row>
    <row r="172" spans="1:18" s="152" customFormat="1" ht="15.75">
      <c r="A172" s="20" t="s">
        <v>46</v>
      </c>
      <c r="B172" s="19" t="s">
        <v>255</v>
      </c>
      <c r="C172" s="19" t="s">
        <v>256</v>
      </c>
      <c r="D172" s="20">
        <v>1998</v>
      </c>
      <c r="E172" s="222" t="s">
        <v>6</v>
      </c>
      <c r="F172" s="225">
        <v>92.9</v>
      </c>
      <c r="G172" s="225">
        <v>101</v>
      </c>
      <c r="H172" s="225">
        <v>96.2</v>
      </c>
      <c r="I172" s="225">
        <v>92.9</v>
      </c>
      <c r="J172" s="225">
        <v>98.3</v>
      </c>
      <c r="K172" s="225">
        <v>98.6</v>
      </c>
      <c r="L172" s="226">
        <v>579.9</v>
      </c>
      <c r="M172" s="21"/>
      <c r="N172" s="130">
        <f t="shared" si="5"/>
        <v>3.111111111111109</v>
      </c>
      <c r="O172" s="79"/>
      <c r="R172" s="179">
        <f>R171-R155</f>
        <v>3.111111111111109</v>
      </c>
    </row>
    <row r="173" spans="1:18" s="152" customFormat="1" ht="15.75">
      <c r="A173" s="20" t="s">
        <v>47</v>
      </c>
      <c r="B173" s="19" t="s">
        <v>379</v>
      </c>
      <c r="C173" s="19" t="s">
        <v>380</v>
      </c>
      <c r="D173" s="20">
        <v>2000</v>
      </c>
      <c r="E173" s="222" t="s">
        <v>1</v>
      </c>
      <c r="F173" s="225">
        <v>98.2</v>
      </c>
      <c r="G173" s="225">
        <v>75</v>
      </c>
      <c r="H173" s="225">
        <v>100.3</v>
      </c>
      <c r="I173" s="225">
        <v>98.9</v>
      </c>
      <c r="J173" s="225">
        <v>97.7</v>
      </c>
      <c r="K173" s="225">
        <v>99</v>
      </c>
      <c r="L173" s="226">
        <v>569.1</v>
      </c>
      <c r="M173" s="21"/>
      <c r="N173" s="130">
        <f t="shared" si="5"/>
        <v>2.0555555555555536</v>
      </c>
      <c r="O173" s="79"/>
      <c r="R173" s="179">
        <f>R172-R155</f>
        <v>2.0555555555555536</v>
      </c>
    </row>
    <row r="174" spans="1:18" s="152" customFormat="1" ht="15.75">
      <c r="A174" s="20" t="s">
        <v>48</v>
      </c>
      <c r="B174" s="19" t="s">
        <v>381</v>
      </c>
      <c r="C174" s="19" t="s">
        <v>382</v>
      </c>
      <c r="D174" s="20">
        <v>1999</v>
      </c>
      <c r="E174" s="222" t="s">
        <v>6</v>
      </c>
      <c r="F174" s="225">
        <v>88.7</v>
      </c>
      <c r="G174" s="225">
        <v>88.4</v>
      </c>
      <c r="H174" s="225">
        <v>94.6</v>
      </c>
      <c r="I174" s="225">
        <v>96.4</v>
      </c>
      <c r="J174" s="225">
        <v>92.9</v>
      </c>
      <c r="K174" s="225">
        <v>96.7</v>
      </c>
      <c r="L174" s="226">
        <v>557.7</v>
      </c>
      <c r="M174" s="21"/>
      <c r="N174" s="130">
        <v>1</v>
      </c>
      <c r="O174" s="79"/>
      <c r="R174" s="179">
        <f>R173-R155</f>
        <v>0.999999999999998</v>
      </c>
    </row>
    <row r="175" spans="14:15" ht="15.75">
      <c r="N175" s="130"/>
      <c r="O175" s="9"/>
    </row>
    <row r="176" spans="14:15" ht="15.75">
      <c r="N176" s="9"/>
      <c r="O176" s="9"/>
    </row>
    <row r="177" spans="14:15" ht="15.75">
      <c r="N177" s="9"/>
      <c r="O177" s="9"/>
    </row>
    <row r="178" spans="14:15" ht="15.75">
      <c r="N178" s="9"/>
      <c r="O178" s="9"/>
    </row>
    <row r="179" spans="14:15" ht="15.75">
      <c r="N179" s="9"/>
      <c r="O179" s="9"/>
    </row>
    <row r="180" spans="14:15" ht="15.75">
      <c r="N180" s="9"/>
      <c r="O180" s="9"/>
    </row>
    <row r="181" spans="14:15" ht="15.75">
      <c r="N181" s="9"/>
      <c r="O181" s="9"/>
    </row>
  </sheetData>
  <sheetProtection/>
  <mergeCells count="17">
    <mergeCell ref="B90:C90"/>
    <mergeCell ref="A1:N1"/>
    <mergeCell ref="B155:C155"/>
    <mergeCell ref="F155:K155"/>
    <mergeCell ref="B7:C7"/>
    <mergeCell ref="F7:K7"/>
    <mergeCell ref="B27:C27"/>
    <mergeCell ref="F27:K27"/>
    <mergeCell ref="A46:N46"/>
    <mergeCell ref="A114:N114"/>
    <mergeCell ref="B119:C119"/>
    <mergeCell ref="F119:G119"/>
    <mergeCell ref="H119:N119"/>
    <mergeCell ref="B51:C51"/>
    <mergeCell ref="F51:G51"/>
    <mergeCell ref="H51:N51"/>
    <mergeCell ref="F90:K90"/>
  </mergeCells>
  <printOptions/>
  <pageMargins left="0.35433070866141736" right="0.15748031496062992" top="0.7874015748031497" bottom="0.1968503937007874" header="0.5905511811023623" footer="0"/>
  <pageSetup horizontalDpi="600" verticalDpi="600" orientation="portrait" paperSize="9" scale="71" r:id="rId2"/>
  <headerFooter alignWithMargins="0">
    <oddHeader>&amp;L&amp;G</oddHeader>
  </headerFooter>
  <rowBreaks count="2" manualBreakCount="2">
    <brk id="45" max="16" man="1"/>
    <brk id="113" max="16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09"/>
  <sheetViews>
    <sheetView zoomScaleSheetLayoutView="50" zoomScalePageLayoutView="0" workbookViewId="0" topLeftCell="A64">
      <selection activeCell="U10" sqref="U10"/>
    </sheetView>
  </sheetViews>
  <sheetFormatPr defaultColWidth="9.140625" defaultRowHeight="12.75"/>
  <cols>
    <col min="1" max="1" width="5.421875" style="0" customWidth="1"/>
    <col min="2" max="2" width="16.28125" style="0" customWidth="1"/>
    <col min="3" max="3" width="19.8515625" style="0" customWidth="1"/>
    <col min="4" max="4" width="7.00390625" style="152" customWidth="1"/>
    <col min="5" max="5" width="5.57421875" style="0" customWidth="1"/>
    <col min="6" max="7" width="5.28125" style="0" customWidth="1"/>
    <col min="8" max="9" width="5.421875" style="0" customWidth="1"/>
    <col min="10" max="10" width="6.57421875" style="0" customWidth="1"/>
    <col min="11" max="13" width="6.28125" style="0" customWidth="1"/>
    <col min="14" max="14" width="6.28125" style="152" customWidth="1"/>
    <col min="15" max="17" width="6.28125" style="90" customWidth="1"/>
    <col min="18" max="18" width="6.28125" style="234" hidden="1" customWidth="1"/>
    <col min="19" max="23" width="6.28125" style="90" customWidth="1"/>
    <col min="24" max="24" width="6.57421875" style="90" customWidth="1"/>
    <col min="25" max="34" width="5.28125" style="90" customWidth="1"/>
    <col min="35" max="35" width="6.57421875" style="90" customWidth="1"/>
    <col min="36" max="36" width="6.00390625" style="90" customWidth="1"/>
    <col min="37" max="37" width="5.8515625" style="90" customWidth="1"/>
    <col min="38" max="52" width="9.140625" style="90" customWidth="1"/>
  </cols>
  <sheetData>
    <row r="1" spans="1:25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33"/>
      <c r="S1" s="96"/>
      <c r="T1" s="96"/>
      <c r="U1" s="96"/>
      <c r="V1" s="96"/>
      <c r="W1" s="96"/>
      <c r="X1" s="96"/>
      <c r="Y1" s="96"/>
    </row>
    <row r="2" spans="1:12" ht="18.75" customHeight="1">
      <c r="A2" s="76"/>
      <c r="B2" s="77"/>
      <c r="C2" s="77"/>
      <c r="D2" s="151"/>
      <c r="E2" s="77"/>
      <c r="F2" s="77"/>
      <c r="G2" s="77"/>
      <c r="H2" s="77"/>
      <c r="I2" s="77"/>
      <c r="J2" s="77"/>
      <c r="K2" s="77"/>
      <c r="L2" s="77"/>
    </row>
    <row r="3" spans="1:19" ht="15.75">
      <c r="A3" s="155" t="s">
        <v>135</v>
      </c>
      <c r="B3" s="152"/>
      <c r="C3" s="152"/>
      <c r="E3" s="152"/>
      <c r="F3" s="152"/>
      <c r="G3" s="152"/>
      <c r="H3" s="152"/>
      <c r="I3" s="152"/>
      <c r="J3" s="152"/>
      <c r="K3" s="152"/>
      <c r="L3" s="152"/>
      <c r="M3" s="152"/>
      <c r="O3" s="1" t="s">
        <v>138</v>
      </c>
      <c r="P3" s="152"/>
      <c r="Q3" s="152"/>
      <c r="S3" s="152"/>
    </row>
    <row r="4" spans="1:52" s="152" customFormat="1" ht="15.75">
      <c r="A4" s="155"/>
      <c r="O4" s="1"/>
      <c r="R4" s="234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</row>
    <row r="5" spans="1:14" ht="18.75">
      <c r="A5" s="76" t="s">
        <v>198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23" ht="15">
      <c r="A6" s="90"/>
      <c r="B6" s="90"/>
      <c r="C6" s="90"/>
      <c r="D6" s="90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235"/>
      <c r="S6" s="91"/>
      <c r="T6" s="91"/>
      <c r="U6" s="91"/>
      <c r="V6" s="91"/>
      <c r="W6" s="92"/>
    </row>
    <row r="7" spans="1:52" ht="15.75" customHeight="1">
      <c r="A7" s="84" t="s">
        <v>50</v>
      </c>
      <c r="B7" s="244" t="s">
        <v>51</v>
      </c>
      <c r="C7" s="244"/>
      <c r="D7" s="153"/>
      <c r="E7" s="84" t="s">
        <v>52</v>
      </c>
      <c r="F7" s="245" t="s">
        <v>98</v>
      </c>
      <c r="G7" s="245"/>
      <c r="H7" s="246" t="s">
        <v>99</v>
      </c>
      <c r="I7" s="246"/>
      <c r="J7" s="246"/>
      <c r="K7" s="246"/>
      <c r="L7" s="246"/>
      <c r="M7" s="246"/>
      <c r="N7" s="154"/>
      <c r="O7" s="97" t="s">
        <v>54</v>
      </c>
      <c r="P7" s="133" t="s">
        <v>61</v>
      </c>
      <c r="Q7" s="84" t="s">
        <v>55</v>
      </c>
      <c r="R7" s="236"/>
      <c r="S7" s="77"/>
      <c r="T7" s="77"/>
      <c r="U7" s="77"/>
      <c r="V7" s="77"/>
      <c r="AQ7"/>
      <c r="AR7"/>
      <c r="AS7"/>
      <c r="AT7"/>
      <c r="AU7"/>
      <c r="AV7"/>
      <c r="AW7"/>
      <c r="AX7"/>
      <c r="AY7"/>
      <c r="AZ7"/>
    </row>
    <row r="8" spans="1:52" ht="15.75" customHeight="1">
      <c r="A8" s="88" t="s">
        <v>0</v>
      </c>
      <c r="B8" s="7" t="s">
        <v>207</v>
      </c>
      <c r="C8" s="7" t="s">
        <v>387</v>
      </c>
      <c r="D8" s="81">
        <v>1990</v>
      </c>
      <c r="E8" s="9" t="s">
        <v>15</v>
      </c>
      <c r="F8" s="239">
        <v>28.4</v>
      </c>
      <c r="G8" s="239">
        <v>57.3</v>
      </c>
      <c r="H8" s="239">
        <v>77.6</v>
      </c>
      <c r="I8" s="239">
        <v>95.7</v>
      </c>
      <c r="J8" s="239">
        <v>114.6</v>
      </c>
      <c r="K8" s="242">
        <v>134.4</v>
      </c>
      <c r="L8" s="242">
        <v>154.4</v>
      </c>
      <c r="M8" s="242">
        <v>174.8</v>
      </c>
      <c r="N8" s="217"/>
      <c r="O8" s="242">
        <v>191.9</v>
      </c>
      <c r="P8" s="130">
        <v>20</v>
      </c>
      <c r="Q8" s="217" t="s">
        <v>15</v>
      </c>
      <c r="R8" s="236"/>
      <c r="S8" s="77"/>
      <c r="T8" s="77"/>
      <c r="U8" s="77"/>
      <c r="V8" s="77"/>
      <c r="AQ8"/>
      <c r="AR8"/>
      <c r="AS8"/>
      <c r="AT8"/>
      <c r="AU8"/>
      <c r="AV8"/>
      <c r="AW8"/>
      <c r="AX8"/>
      <c r="AY8"/>
      <c r="AZ8"/>
    </row>
    <row r="9" spans="1:52" ht="15.75" customHeight="1">
      <c r="A9" s="88"/>
      <c r="B9" s="83"/>
      <c r="C9" s="83"/>
      <c r="D9" s="88"/>
      <c r="E9" s="88"/>
      <c r="F9" s="240">
        <v>9.4</v>
      </c>
      <c r="G9" s="240">
        <v>9.3</v>
      </c>
      <c r="H9" s="240">
        <v>9.9</v>
      </c>
      <c r="I9" s="240">
        <v>10.1</v>
      </c>
      <c r="J9" s="240">
        <v>10.3</v>
      </c>
      <c r="K9" s="240">
        <v>10.3</v>
      </c>
      <c r="L9" s="240">
        <v>10.2</v>
      </c>
      <c r="M9" s="240">
        <v>10.5</v>
      </c>
      <c r="N9" s="243">
        <v>8</v>
      </c>
      <c r="O9" s="218"/>
      <c r="P9" s="94"/>
      <c r="Q9" s="95"/>
      <c r="R9" s="236"/>
      <c r="S9" s="77"/>
      <c r="T9" s="77"/>
      <c r="U9" s="77"/>
      <c r="V9" s="77"/>
      <c r="AQ9"/>
      <c r="AR9"/>
      <c r="AS9"/>
      <c r="AT9"/>
      <c r="AU9"/>
      <c r="AV9"/>
      <c r="AW9"/>
      <c r="AX9"/>
      <c r="AY9"/>
      <c r="AZ9"/>
    </row>
    <row r="10" spans="1:52" ht="15.75" customHeight="1">
      <c r="A10" s="88"/>
      <c r="B10" s="83"/>
      <c r="C10" s="83"/>
      <c r="D10" s="88"/>
      <c r="E10" s="88"/>
      <c r="F10" s="240">
        <v>10.1</v>
      </c>
      <c r="G10" s="240">
        <v>9.8</v>
      </c>
      <c r="H10" s="240">
        <v>10.4</v>
      </c>
      <c r="I10" s="243">
        <v>8</v>
      </c>
      <c r="J10" s="240">
        <v>8.6</v>
      </c>
      <c r="K10" s="240">
        <v>9.5</v>
      </c>
      <c r="L10" s="240">
        <v>9.8</v>
      </c>
      <c r="M10" s="240">
        <v>9.9</v>
      </c>
      <c r="N10" s="240">
        <v>9.1</v>
      </c>
      <c r="O10" s="218"/>
      <c r="P10" s="94"/>
      <c r="Q10" s="95"/>
      <c r="R10" s="236"/>
      <c r="S10" s="77"/>
      <c r="T10" s="77"/>
      <c r="U10" s="77"/>
      <c r="V10" s="77"/>
      <c r="AQ10"/>
      <c r="AR10"/>
      <c r="AS10"/>
      <c r="AT10"/>
      <c r="AU10"/>
      <c r="AV10"/>
      <c r="AW10"/>
      <c r="AX10"/>
      <c r="AY10"/>
      <c r="AZ10"/>
    </row>
    <row r="11" spans="1:52" ht="15.75" customHeight="1">
      <c r="A11" s="88"/>
      <c r="B11" s="83"/>
      <c r="C11" s="83"/>
      <c r="D11" s="88"/>
      <c r="E11" s="88"/>
      <c r="F11" s="240">
        <v>8.9</v>
      </c>
      <c r="G11" s="240">
        <v>9.8</v>
      </c>
      <c r="H11" s="218"/>
      <c r="I11" s="218"/>
      <c r="J11" s="218"/>
      <c r="K11" s="218"/>
      <c r="L11" s="218"/>
      <c r="M11" s="218"/>
      <c r="N11" s="218"/>
      <c r="O11" s="218"/>
      <c r="P11" s="93"/>
      <c r="Q11" s="95"/>
      <c r="R11" s="236"/>
      <c r="S11" s="77"/>
      <c r="T11" s="77"/>
      <c r="U11" s="77"/>
      <c r="V11" s="77"/>
      <c r="AQ11"/>
      <c r="AR11"/>
      <c r="AS11"/>
      <c r="AT11"/>
      <c r="AU11"/>
      <c r="AV11"/>
      <c r="AW11"/>
      <c r="AX11"/>
      <c r="AY11"/>
      <c r="AZ11"/>
    </row>
    <row r="12" spans="1:52" ht="15.75" customHeight="1">
      <c r="A12" s="88" t="s">
        <v>2</v>
      </c>
      <c r="B12" s="7" t="s">
        <v>88</v>
      </c>
      <c r="C12" s="7" t="s">
        <v>89</v>
      </c>
      <c r="D12" s="81">
        <v>1987</v>
      </c>
      <c r="E12" s="9" t="s">
        <v>6</v>
      </c>
      <c r="F12" s="238" t="s">
        <v>397</v>
      </c>
      <c r="G12" s="238" t="s">
        <v>398</v>
      </c>
      <c r="H12" s="238" t="s">
        <v>399</v>
      </c>
      <c r="I12" s="238" t="s">
        <v>400</v>
      </c>
      <c r="J12" s="238" t="s">
        <v>401</v>
      </c>
      <c r="K12" s="238" t="s">
        <v>402</v>
      </c>
      <c r="L12" s="238" t="s">
        <v>403</v>
      </c>
      <c r="M12" s="238" t="s">
        <v>404</v>
      </c>
      <c r="N12" s="217"/>
      <c r="O12" s="238" t="s">
        <v>405</v>
      </c>
      <c r="P12" s="130">
        <f>R46</f>
        <v>18.1</v>
      </c>
      <c r="Q12" s="217" t="s">
        <v>6</v>
      </c>
      <c r="R12" s="236"/>
      <c r="S12" s="77"/>
      <c r="T12" s="77"/>
      <c r="U12" s="77"/>
      <c r="V12" s="77"/>
      <c r="AQ12"/>
      <c r="AR12"/>
      <c r="AS12"/>
      <c r="AT12"/>
      <c r="AU12"/>
      <c r="AV12"/>
      <c r="AW12"/>
      <c r="AX12"/>
      <c r="AY12"/>
      <c r="AZ12"/>
    </row>
    <row r="13" spans="1:52" ht="15.75" customHeight="1">
      <c r="A13" s="88"/>
      <c r="B13" s="83"/>
      <c r="C13" s="83"/>
      <c r="D13" s="88"/>
      <c r="E13" s="88"/>
      <c r="F13" s="217" t="s">
        <v>396</v>
      </c>
      <c r="G13" s="217" t="s">
        <v>353</v>
      </c>
      <c r="H13" s="217" t="s">
        <v>361</v>
      </c>
      <c r="I13" s="217" t="s">
        <v>351</v>
      </c>
      <c r="J13" s="217" t="s">
        <v>354</v>
      </c>
      <c r="K13" s="217" t="s">
        <v>392</v>
      </c>
      <c r="L13" s="217" t="s">
        <v>353</v>
      </c>
      <c r="M13" s="217" t="s">
        <v>390</v>
      </c>
      <c r="N13" s="217" t="s">
        <v>363</v>
      </c>
      <c r="O13" s="218"/>
      <c r="P13" s="93"/>
      <c r="Q13" s="95"/>
      <c r="R13" s="236"/>
      <c r="S13" s="77"/>
      <c r="T13" s="77"/>
      <c r="U13" s="77"/>
      <c r="V13" s="77"/>
      <c r="AQ13"/>
      <c r="AR13"/>
      <c r="AS13"/>
      <c r="AT13"/>
      <c r="AU13"/>
      <c r="AV13"/>
      <c r="AW13"/>
      <c r="AX13"/>
      <c r="AY13"/>
      <c r="AZ13"/>
    </row>
    <row r="14" spans="1:52" ht="15.75" customHeight="1">
      <c r="A14" s="88"/>
      <c r="B14" s="83"/>
      <c r="C14" s="83"/>
      <c r="D14" s="88"/>
      <c r="E14" s="88"/>
      <c r="F14" s="217" t="s">
        <v>363</v>
      </c>
      <c r="G14" s="217" t="s">
        <v>394</v>
      </c>
      <c r="H14" s="217" t="s">
        <v>358</v>
      </c>
      <c r="I14" s="217" t="s">
        <v>365</v>
      </c>
      <c r="J14" s="217" t="s">
        <v>365</v>
      </c>
      <c r="K14" s="217" t="s">
        <v>406</v>
      </c>
      <c r="L14" s="217" t="s">
        <v>407</v>
      </c>
      <c r="M14" s="217" t="s">
        <v>391</v>
      </c>
      <c r="N14" s="217" t="s">
        <v>390</v>
      </c>
      <c r="O14" s="218"/>
      <c r="P14" s="94"/>
      <c r="Q14" s="95"/>
      <c r="R14" s="236"/>
      <c r="S14" s="77"/>
      <c r="T14" s="77"/>
      <c r="U14" s="77"/>
      <c r="V14" s="77"/>
      <c r="AQ14"/>
      <c r="AR14"/>
      <c r="AS14"/>
      <c r="AT14"/>
      <c r="AU14"/>
      <c r="AV14"/>
      <c r="AW14"/>
      <c r="AX14"/>
      <c r="AY14"/>
      <c r="AZ14"/>
    </row>
    <row r="15" spans="1:52" ht="15.75" customHeight="1">
      <c r="A15" s="88"/>
      <c r="B15" s="83"/>
      <c r="C15" s="83"/>
      <c r="D15" s="88"/>
      <c r="E15" s="88"/>
      <c r="F15" s="217" t="s">
        <v>354</v>
      </c>
      <c r="G15" s="217" t="s">
        <v>396</v>
      </c>
      <c r="H15" s="218"/>
      <c r="I15" s="218"/>
      <c r="J15" s="218"/>
      <c r="K15" s="218"/>
      <c r="L15" s="218"/>
      <c r="M15" s="218"/>
      <c r="N15" s="218"/>
      <c r="O15" s="218"/>
      <c r="P15" s="93"/>
      <c r="Q15" s="95"/>
      <c r="R15" s="236"/>
      <c r="S15" s="77"/>
      <c r="T15" s="77"/>
      <c r="U15" s="77"/>
      <c r="V15" s="77"/>
      <c r="AQ15"/>
      <c r="AR15"/>
      <c r="AS15"/>
      <c r="AT15"/>
      <c r="AU15"/>
      <c r="AV15"/>
      <c r="AW15"/>
      <c r="AX15"/>
      <c r="AY15"/>
      <c r="AZ15"/>
    </row>
    <row r="16" spans="1:52" ht="15.75" customHeight="1">
      <c r="A16" s="88" t="s">
        <v>3</v>
      </c>
      <c r="B16" s="135" t="s">
        <v>90</v>
      </c>
      <c r="C16" s="135" t="s">
        <v>91</v>
      </c>
      <c r="D16" s="81">
        <v>1976</v>
      </c>
      <c r="E16" s="9" t="s">
        <v>1</v>
      </c>
      <c r="F16" s="238" t="s">
        <v>408</v>
      </c>
      <c r="G16" s="238" t="s">
        <v>409</v>
      </c>
      <c r="H16" s="238" t="s">
        <v>410</v>
      </c>
      <c r="I16" s="238" t="s">
        <v>400</v>
      </c>
      <c r="J16" s="238" t="s">
        <v>411</v>
      </c>
      <c r="K16" s="238" t="s">
        <v>412</v>
      </c>
      <c r="L16" s="238" t="s">
        <v>413</v>
      </c>
      <c r="M16" s="217"/>
      <c r="N16" s="217"/>
      <c r="O16" s="238" t="s">
        <v>414</v>
      </c>
      <c r="P16" s="130">
        <f>R47</f>
        <v>16.200000000000003</v>
      </c>
      <c r="Q16" s="217" t="s">
        <v>1</v>
      </c>
      <c r="R16" s="236"/>
      <c r="S16" s="77"/>
      <c r="T16" s="77"/>
      <c r="U16" s="77"/>
      <c r="V16" s="77"/>
      <c r="AQ16"/>
      <c r="AR16"/>
      <c r="AS16"/>
      <c r="AT16"/>
      <c r="AU16"/>
      <c r="AV16"/>
      <c r="AW16"/>
      <c r="AX16"/>
      <c r="AY16"/>
      <c r="AZ16"/>
    </row>
    <row r="17" spans="1:52" ht="15.75" customHeight="1">
      <c r="A17" s="90"/>
      <c r="B17" s="83"/>
      <c r="C17" s="83"/>
      <c r="D17" s="88"/>
      <c r="E17" s="88"/>
      <c r="F17" s="217" t="s">
        <v>365</v>
      </c>
      <c r="G17" s="217" t="s">
        <v>415</v>
      </c>
      <c r="H17" s="217" t="s">
        <v>416</v>
      </c>
      <c r="I17" s="217" t="s">
        <v>417</v>
      </c>
      <c r="J17" s="217" t="s">
        <v>359</v>
      </c>
      <c r="K17" s="217" t="s">
        <v>391</v>
      </c>
      <c r="L17" s="217" t="s">
        <v>390</v>
      </c>
      <c r="M17" s="217" t="s">
        <v>395</v>
      </c>
      <c r="N17" s="217"/>
      <c r="O17" s="218"/>
      <c r="P17" s="130"/>
      <c r="Q17" s="95"/>
      <c r="R17" s="236"/>
      <c r="S17" s="77"/>
      <c r="T17" s="77"/>
      <c r="U17" s="77"/>
      <c r="V17" s="77"/>
      <c r="AQ17"/>
      <c r="AR17"/>
      <c r="AS17"/>
      <c r="AT17"/>
      <c r="AU17"/>
      <c r="AV17"/>
      <c r="AW17"/>
      <c r="AX17"/>
      <c r="AY17"/>
      <c r="AZ17"/>
    </row>
    <row r="18" spans="1:52" ht="15.75" customHeight="1">
      <c r="A18" s="90"/>
      <c r="B18" s="83"/>
      <c r="C18" s="83"/>
      <c r="D18" s="88"/>
      <c r="E18" s="88"/>
      <c r="F18" s="217" t="s">
        <v>351</v>
      </c>
      <c r="G18" s="217" t="s">
        <v>363</v>
      </c>
      <c r="H18" s="217" t="s">
        <v>365</v>
      </c>
      <c r="I18" s="217" t="s">
        <v>395</v>
      </c>
      <c r="J18" s="217" t="s">
        <v>355</v>
      </c>
      <c r="K18" s="217" t="s">
        <v>357</v>
      </c>
      <c r="L18" s="217" t="s">
        <v>359</v>
      </c>
      <c r="M18" s="217" t="s">
        <v>352</v>
      </c>
      <c r="N18" s="217"/>
      <c r="O18" s="218"/>
      <c r="P18" s="130"/>
      <c r="Q18" s="95"/>
      <c r="R18" s="236"/>
      <c r="S18" s="77"/>
      <c r="T18" s="77"/>
      <c r="U18" s="77"/>
      <c r="V18" s="77"/>
      <c r="AQ18"/>
      <c r="AR18"/>
      <c r="AS18"/>
      <c r="AT18"/>
      <c r="AU18"/>
      <c r="AV18"/>
      <c r="AW18"/>
      <c r="AX18"/>
      <c r="AY18"/>
      <c r="AZ18"/>
    </row>
    <row r="19" spans="1:52" ht="15.75" customHeight="1">
      <c r="A19" s="90"/>
      <c r="B19" s="83"/>
      <c r="C19" s="83"/>
      <c r="D19" s="88"/>
      <c r="E19" s="88"/>
      <c r="F19" s="217" t="s">
        <v>363</v>
      </c>
      <c r="G19" s="217" t="s">
        <v>353</v>
      </c>
      <c r="H19" s="218"/>
      <c r="I19" s="218"/>
      <c r="J19" s="218"/>
      <c r="K19" s="218"/>
      <c r="L19" s="218"/>
      <c r="M19" s="218"/>
      <c r="N19" s="218"/>
      <c r="O19" s="218"/>
      <c r="P19" s="130"/>
      <c r="Q19" s="95"/>
      <c r="R19" s="236"/>
      <c r="S19" s="77"/>
      <c r="T19" s="77"/>
      <c r="U19" s="77"/>
      <c r="V19" s="77"/>
      <c r="AQ19"/>
      <c r="AR19"/>
      <c r="AS19"/>
      <c r="AT19"/>
      <c r="AU19"/>
      <c r="AV19"/>
      <c r="AW19"/>
      <c r="AX19"/>
      <c r="AY19"/>
      <c r="AZ19"/>
    </row>
    <row r="20" spans="1:52" ht="15.75" customHeight="1">
      <c r="A20" s="94" t="s">
        <v>4</v>
      </c>
      <c r="B20" s="1" t="s">
        <v>388</v>
      </c>
      <c r="C20" s="1" t="s">
        <v>389</v>
      </c>
      <c r="D20" s="81">
        <v>1988</v>
      </c>
      <c r="E20" s="81" t="s">
        <v>1</v>
      </c>
      <c r="F20" s="238" t="s">
        <v>418</v>
      </c>
      <c r="G20" s="238" t="s">
        <v>419</v>
      </c>
      <c r="H20" s="238" t="s">
        <v>420</v>
      </c>
      <c r="I20" s="238" t="s">
        <v>421</v>
      </c>
      <c r="J20" s="238" t="s">
        <v>422</v>
      </c>
      <c r="K20" s="238" t="s">
        <v>423</v>
      </c>
      <c r="L20" s="217"/>
      <c r="M20" s="217"/>
      <c r="N20" s="217"/>
      <c r="O20" s="238" t="s">
        <v>424</v>
      </c>
      <c r="P20" s="130">
        <f>R48</f>
        <v>14.300000000000002</v>
      </c>
      <c r="Q20" s="95"/>
      <c r="R20" s="236"/>
      <c r="S20" s="77"/>
      <c r="T20" s="77"/>
      <c r="U20" s="77"/>
      <c r="V20" s="77"/>
      <c r="AQ20"/>
      <c r="AR20"/>
      <c r="AS20"/>
      <c r="AT20"/>
      <c r="AU20"/>
      <c r="AV20"/>
      <c r="AW20"/>
      <c r="AX20"/>
      <c r="AY20"/>
      <c r="AZ20"/>
    </row>
    <row r="21" spans="1:52" ht="15.75" customHeight="1">
      <c r="A21" s="94"/>
      <c r="B21" s="78"/>
      <c r="C21" s="78"/>
      <c r="D21" s="79"/>
      <c r="E21" s="79"/>
      <c r="F21" s="217" t="s">
        <v>354</v>
      </c>
      <c r="G21" s="217" t="s">
        <v>425</v>
      </c>
      <c r="H21" s="217" t="s">
        <v>392</v>
      </c>
      <c r="I21" s="217" t="s">
        <v>358</v>
      </c>
      <c r="J21" s="217" t="s">
        <v>426</v>
      </c>
      <c r="K21" s="217" t="s">
        <v>355</v>
      </c>
      <c r="L21" s="217" t="s">
        <v>362</v>
      </c>
      <c r="M21" s="217"/>
      <c r="N21" s="217"/>
      <c r="O21" s="218"/>
      <c r="P21" s="130"/>
      <c r="Q21" s="95"/>
      <c r="R21" s="236"/>
      <c r="S21" s="77"/>
      <c r="T21" s="77"/>
      <c r="U21" s="77"/>
      <c r="V21" s="77"/>
      <c r="AQ21"/>
      <c r="AR21"/>
      <c r="AS21"/>
      <c r="AT21"/>
      <c r="AU21"/>
      <c r="AV21"/>
      <c r="AW21"/>
      <c r="AX21"/>
      <c r="AY21"/>
      <c r="AZ21"/>
    </row>
    <row r="22" spans="1:52" ht="15.75" customHeight="1">
      <c r="A22" s="94"/>
      <c r="B22" s="78"/>
      <c r="C22" s="78"/>
      <c r="D22" s="79"/>
      <c r="E22" s="79"/>
      <c r="F22" s="217" t="s">
        <v>360</v>
      </c>
      <c r="G22" s="217" t="s">
        <v>392</v>
      </c>
      <c r="H22" s="217" t="s">
        <v>392</v>
      </c>
      <c r="I22" s="217" t="s">
        <v>358</v>
      </c>
      <c r="J22" s="217" t="s">
        <v>427</v>
      </c>
      <c r="K22" s="217" t="s">
        <v>395</v>
      </c>
      <c r="L22" s="217" t="s">
        <v>357</v>
      </c>
      <c r="M22" s="217"/>
      <c r="N22" s="217"/>
      <c r="O22" s="218"/>
      <c r="P22" s="130"/>
      <c r="Q22" s="95"/>
      <c r="R22" s="236"/>
      <c r="S22" s="77"/>
      <c r="T22" s="77"/>
      <c r="U22" s="77"/>
      <c r="V22" s="77"/>
      <c r="AQ22"/>
      <c r="AR22"/>
      <c r="AS22"/>
      <c r="AT22"/>
      <c r="AU22"/>
      <c r="AV22"/>
      <c r="AW22"/>
      <c r="AX22"/>
      <c r="AY22"/>
      <c r="AZ22"/>
    </row>
    <row r="23" spans="1:52" ht="15.75" customHeight="1">
      <c r="A23" s="94"/>
      <c r="B23" s="78"/>
      <c r="C23" s="78"/>
      <c r="D23" s="79"/>
      <c r="E23" s="79"/>
      <c r="F23" s="217" t="s">
        <v>358</v>
      </c>
      <c r="G23" s="217" t="s">
        <v>361</v>
      </c>
      <c r="H23" s="218"/>
      <c r="I23" s="218"/>
      <c r="J23" s="218"/>
      <c r="K23" s="218"/>
      <c r="L23" s="218"/>
      <c r="M23" s="218"/>
      <c r="N23" s="218"/>
      <c r="O23" s="218"/>
      <c r="P23" s="130"/>
      <c r="Q23" s="95"/>
      <c r="R23" s="236"/>
      <c r="S23" s="77"/>
      <c r="T23" s="77"/>
      <c r="U23" s="77"/>
      <c r="V23" s="77"/>
      <c r="AQ23"/>
      <c r="AR23"/>
      <c r="AS23"/>
      <c r="AT23"/>
      <c r="AU23"/>
      <c r="AV23"/>
      <c r="AW23"/>
      <c r="AX23"/>
      <c r="AY23"/>
      <c r="AZ23"/>
    </row>
    <row r="24" spans="1:52" ht="15.75" customHeight="1">
      <c r="A24" s="94" t="s">
        <v>7</v>
      </c>
      <c r="B24" s="1" t="s">
        <v>211</v>
      </c>
      <c r="C24" s="1" t="s">
        <v>212</v>
      </c>
      <c r="D24" s="81">
        <v>1977</v>
      </c>
      <c r="E24" s="81" t="s">
        <v>1</v>
      </c>
      <c r="F24" s="238" t="s">
        <v>428</v>
      </c>
      <c r="G24" s="238" t="s">
        <v>429</v>
      </c>
      <c r="H24" s="238" t="s">
        <v>430</v>
      </c>
      <c r="I24" s="238" t="s">
        <v>431</v>
      </c>
      <c r="J24" s="238" t="s">
        <v>432</v>
      </c>
      <c r="K24" s="217"/>
      <c r="L24" s="217"/>
      <c r="M24" s="217"/>
      <c r="N24" s="217"/>
      <c r="O24" s="238" t="s">
        <v>433</v>
      </c>
      <c r="P24" s="130">
        <f>R49</f>
        <v>12.400000000000002</v>
      </c>
      <c r="Q24" s="217" t="s">
        <v>1</v>
      </c>
      <c r="R24" s="236"/>
      <c r="S24" s="77"/>
      <c r="T24" s="77"/>
      <c r="U24" s="77"/>
      <c r="V24" s="77"/>
      <c r="AQ24"/>
      <c r="AR24"/>
      <c r="AS24"/>
      <c r="AT24"/>
      <c r="AU24"/>
      <c r="AV24"/>
      <c r="AW24"/>
      <c r="AX24"/>
      <c r="AY24"/>
      <c r="AZ24"/>
    </row>
    <row r="25" spans="1:52" ht="15.75" customHeight="1">
      <c r="A25" s="94"/>
      <c r="B25" s="78"/>
      <c r="C25" s="78"/>
      <c r="D25" s="79"/>
      <c r="E25" s="79"/>
      <c r="F25" s="217" t="s">
        <v>363</v>
      </c>
      <c r="G25" s="217" t="s">
        <v>361</v>
      </c>
      <c r="H25" s="217" t="s">
        <v>360</v>
      </c>
      <c r="I25" s="217" t="s">
        <v>390</v>
      </c>
      <c r="J25" s="217" t="s">
        <v>434</v>
      </c>
      <c r="K25" s="217" t="s">
        <v>393</v>
      </c>
      <c r="L25" s="217"/>
      <c r="M25" s="217"/>
      <c r="N25" s="217"/>
      <c r="O25" s="218"/>
      <c r="P25" s="130"/>
      <c r="Q25" s="95"/>
      <c r="R25" s="236"/>
      <c r="S25" s="77"/>
      <c r="T25" s="77"/>
      <c r="U25" s="77"/>
      <c r="V25" s="77"/>
      <c r="AQ25"/>
      <c r="AR25"/>
      <c r="AS25"/>
      <c r="AT25"/>
      <c r="AU25"/>
      <c r="AV25"/>
      <c r="AW25"/>
      <c r="AX25"/>
      <c r="AY25"/>
      <c r="AZ25"/>
    </row>
    <row r="26" spans="1:52" ht="15.75" customHeight="1">
      <c r="A26" s="94"/>
      <c r="B26" s="78"/>
      <c r="C26" s="78"/>
      <c r="D26" s="79"/>
      <c r="E26" s="79"/>
      <c r="F26" s="217" t="s">
        <v>356</v>
      </c>
      <c r="G26" s="217" t="s">
        <v>357</v>
      </c>
      <c r="H26" s="217" t="s">
        <v>407</v>
      </c>
      <c r="I26" s="217" t="s">
        <v>355</v>
      </c>
      <c r="J26" s="217" t="s">
        <v>407</v>
      </c>
      <c r="K26" s="217" t="s">
        <v>357</v>
      </c>
      <c r="L26" s="217"/>
      <c r="M26" s="217"/>
      <c r="N26" s="217"/>
      <c r="O26" s="218"/>
      <c r="P26" s="130"/>
      <c r="Q26" s="95"/>
      <c r="R26" s="236"/>
      <c r="S26" s="77"/>
      <c r="T26" s="77"/>
      <c r="U26" s="77"/>
      <c r="V26" s="77"/>
      <c r="AQ26"/>
      <c r="AR26"/>
      <c r="AS26"/>
      <c r="AT26"/>
      <c r="AU26"/>
      <c r="AV26"/>
      <c r="AW26"/>
      <c r="AX26"/>
      <c r="AY26"/>
      <c r="AZ26"/>
    </row>
    <row r="27" spans="1:52" ht="15.75" customHeight="1">
      <c r="A27" s="94"/>
      <c r="B27" s="78"/>
      <c r="C27" s="78"/>
      <c r="D27" s="79"/>
      <c r="E27" s="79"/>
      <c r="F27" s="217" t="s">
        <v>358</v>
      </c>
      <c r="G27" s="217" t="s">
        <v>364</v>
      </c>
      <c r="H27" s="218"/>
      <c r="I27" s="218"/>
      <c r="J27" s="218"/>
      <c r="K27" s="218"/>
      <c r="L27" s="218"/>
      <c r="M27" s="218"/>
      <c r="N27" s="218"/>
      <c r="O27" s="218"/>
      <c r="P27" s="130"/>
      <c r="Q27" s="95"/>
      <c r="R27" s="236"/>
      <c r="S27" s="77"/>
      <c r="T27" s="77"/>
      <c r="U27" s="77"/>
      <c r="V27" s="77"/>
      <c r="AQ27"/>
      <c r="AR27"/>
      <c r="AS27"/>
      <c r="AT27"/>
      <c r="AU27"/>
      <c r="AV27"/>
      <c r="AW27"/>
      <c r="AX27"/>
      <c r="AY27"/>
      <c r="AZ27"/>
    </row>
    <row r="28" spans="1:52" ht="15.75" customHeight="1">
      <c r="A28" s="94" t="s">
        <v>8</v>
      </c>
      <c r="B28" s="1" t="s">
        <v>213</v>
      </c>
      <c r="C28" s="1" t="s">
        <v>175</v>
      </c>
      <c r="D28" s="81">
        <v>1979</v>
      </c>
      <c r="E28" s="81" t="s">
        <v>6</v>
      </c>
      <c r="F28" s="238" t="s">
        <v>435</v>
      </c>
      <c r="G28" s="238" t="s">
        <v>409</v>
      </c>
      <c r="H28" s="238" t="s">
        <v>436</v>
      </c>
      <c r="I28" s="238" t="s">
        <v>437</v>
      </c>
      <c r="J28" s="217"/>
      <c r="K28" s="217"/>
      <c r="L28" s="217"/>
      <c r="M28" s="217"/>
      <c r="N28" s="217"/>
      <c r="O28" s="238" t="s">
        <v>438</v>
      </c>
      <c r="P28" s="130">
        <f>R50</f>
        <v>10.500000000000002</v>
      </c>
      <c r="Q28" s="217" t="s">
        <v>6</v>
      </c>
      <c r="R28" s="236"/>
      <c r="S28" s="77"/>
      <c r="T28" s="77"/>
      <c r="U28" s="77"/>
      <c r="V28" s="77"/>
      <c r="AQ28"/>
      <c r="AR28"/>
      <c r="AS28"/>
      <c r="AT28"/>
      <c r="AU28"/>
      <c r="AV28"/>
      <c r="AW28"/>
      <c r="AX28"/>
      <c r="AY28"/>
      <c r="AZ28"/>
    </row>
    <row r="29" spans="1:52" ht="15.75" customHeight="1">
      <c r="A29" s="94"/>
      <c r="B29" s="78"/>
      <c r="C29" s="78"/>
      <c r="D29" s="79"/>
      <c r="E29" s="79"/>
      <c r="F29" s="217" t="s">
        <v>425</v>
      </c>
      <c r="G29" s="217" t="s">
        <v>406</v>
      </c>
      <c r="H29" s="217" t="s">
        <v>363</v>
      </c>
      <c r="I29" s="217" t="s">
        <v>439</v>
      </c>
      <c r="J29" s="217" t="s">
        <v>356</v>
      </c>
      <c r="K29" s="217"/>
      <c r="L29" s="217"/>
      <c r="M29" s="217"/>
      <c r="N29" s="217"/>
      <c r="O29" s="218"/>
      <c r="P29" s="130"/>
      <c r="Q29" s="95"/>
      <c r="R29" s="236"/>
      <c r="S29" s="77"/>
      <c r="T29" s="77"/>
      <c r="U29" s="77"/>
      <c r="V29" s="77"/>
      <c r="AQ29"/>
      <c r="AR29"/>
      <c r="AS29"/>
      <c r="AT29"/>
      <c r="AU29"/>
      <c r="AV29"/>
      <c r="AW29"/>
      <c r="AX29"/>
      <c r="AY29"/>
      <c r="AZ29"/>
    </row>
    <row r="30" spans="1:52" ht="15.75" customHeight="1">
      <c r="A30" s="94"/>
      <c r="B30" s="78"/>
      <c r="C30" s="78"/>
      <c r="D30" s="79"/>
      <c r="E30" s="79"/>
      <c r="F30" s="217" t="s">
        <v>361</v>
      </c>
      <c r="G30" s="217" t="s">
        <v>395</v>
      </c>
      <c r="H30" s="217" t="s">
        <v>362</v>
      </c>
      <c r="I30" s="217" t="s">
        <v>425</v>
      </c>
      <c r="J30" s="217" t="s">
        <v>407</v>
      </c>
      <c r="K30" s="217"/>
      <c r="L30" s="217"/>
      <c r="M30" s="217"/>
      <c r="N30" s="217"/>
      <c r="O30" s="218"/>
      <c r="P30" s="130"/>
      <c r="Q30" s="95"/>
      <c r="R30" s="236"/>
      <c r="S30" s="77"/>
      <c r="T30" s="77"/>
      <c r="U30" s="77"/>
      <c r="V30" s="77"/>
      <c r="AQ30"/>
      <c r="AR30"/>
      <c r="AS30"/>
      <c r="AT30"/>
      <c r="AU30"/>
      <c r="AV30"/>
      <c r="AW30"/>
      <c r="AX30"/>
      <c r="AY30"/>
      <c r="AZ30"/>
    </row>
    <row r="31" spans="1:52" ht="15.75" customHeight="1">
      <c r="A31" s="94"/>
      <c r="B31" s="78"/>
      <c r="C31" s="78"/>
      <c r="D31" s="79"/>
      <c r="E31" s="79"/>
      <c r="F31" s="217" t="s">
        <v>351</v>
      </c>
      <c r="G31" s="217" t="s">
        <v>392</v>
      </c>
      <c r="H31" s="218"/>
      <c r="I31" s="218"/>
      <c r="J31" s="218"/>
      <c r="K31" s="218"/>
      <c r="L31" s="218"/>
      <c r="M31" s="218"/>
      <c r="N31" s="218"/>
      <c r="O31" s="218"/>
      <c r="P31" s="130"/>
      <c r="Q31" s="95"/>
      <c r="R31" s="236"/>
      <c r="S31" s="77"/>
      <c r="T31" s="77"/>
      <c r="U31" s="77"/>
      <c r="V31" s="77"/>
      <c r="AQ31"/>
      <c r="AR31"/>
      <c r="AS31"/>
      <c r="AT31"/>
      <c r="AU31"/>
      <c r="AV31"/>
      <c r="AW31"/>
      <c r="AX31"/>
      <c r="AY31"/>
      <c r="AZ31"/>
    </row>
    <row r="32" spans="1:52" ht="15.75" customHeight="1">
      <c r="A32" s="94" t="s">
        <v>9</v>
      </c>
      <c r="B32" s="1" t="s">
        <v>338</v>
      </c>
      <c r="C32" s="1" t="s">
        <v>339</v>
      </c>
      <c r="D32" s="81">
        <v>1995</v>
      </c>
      <c r="E32" s="81" t="s">
        <v>15</v>
      </c>
      <c r="F32" s="239">
        <v>26.8</v>
      </c>
      <c r="G32" s="239">
        <v>54.4</v>
      </c>
      <c r="H32" s="239">
        <v>72.7</v>
      </c>
      <c r="I32" s="217"/>
      <c r="J32" s="217"/>
      <c r="K32" s="217"/>
      <c r="L32" s="217"/>
      <c r="M32" s="217"/>
      <c r="N32" s="217"/>
      <c r="O32" s="239">
        <v>90.6</v>
      </c>
      <c r="P32" s="130">
        <f>R51</f>
        <v>8.600000000000001</v>
      </c>
      <c r="Q32" s="217" t="s">
        <v>15</v>
      </c>
      <c r="R32" s="236"/>
      <c r="S32" s="77"/>
      <c r="T32" s="77"/>
      <c r="U32" s="77"/>
      <c r="V32" s="77"/>
      <c r="AQ32"/>
      <c r="AR32"/>
      <c r="AS32"/>
      <c r="AT32"/>
      <c r="AU32"/>
      <c r="AV32"/>
      <c r="AW32"/>
      <c r="AX32"/>
      <c r="AY32"/>
      <c r="AZ32"/>
    </row>
    <row r="33" spans="1:42" s="152" customFormat="1" ht="15.75" customHeight="1">
      <c r="A33" s="94"/>
      <c r="B33" s="78"/>
      <c r="C33" s="90"/>
      <c r="D33" s="94"/>
      <c r="E33" s="79"/>
      <c r="F33" s="240">
        <v>9.4</v>
      </c>
      <c r="G33" s="240">
        <v>9.5</v>
      </c>
      <c r="H33" s="240">
        <v>9.4</v>
      </c>
      <c r="I33" s="240">
        <v>9.1</v>
      </c>
      <c r="J33" s="217"/>
      <c r="K33" s="217"/>
      <c r="L33" s="217"/>
      <c r="M33" s="217"/>
      <c r="N33" s="217"/>
      <c r="O33" s="218"/>
      <c r="P33" s="130"/>
      <c r="Q33" s="95"/>
      <c r="R33" s="236"/>
      <c r="S33" s="151"/>
      <c r="T33" s="151"/>
      <c r="U33" s="151"/>
      <c r="V33" s="151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s="152" customFormat="1" ht="15.75" customHeight="1">
      <c r="A34" s="94"/>
      <c r="B34" s="78"/>
      <c r="C34" s="90"/>
      <c r="D34" s="94"/>
      <c r="E34" s="79"/>
      <c r="F34" s="240">
        <v>9.2</v>
      </c>
      <c r="G34" s="240">
        <v>9.2</v>
      </c>
      <c r="H34" s="240">
        <v>8.9</v>
      </c>
      <c r="I34" s="240">
        <v>8.8</v>
      </c>
      <c r="J34" s="217"/>
      <c r="K34" s="217"/>
      <c r="L34" s="217"/>
      <c r="M34" s="217"/>
      <c r="N34" s="217"/>
      <c r="O34" s="218"/>
      <c r="P34" s="130"/>
      <c r="Q34" s="95"/>
      <c r="R34" s="236"/>
      <c r="S34" s="151"/>
      <c r="T34" s="151"/>
      <c r="U34" s="151"/>
      <c r="V34" s="151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52" ht="15.75" customHeight="1">
      <c r="A35" s="90"/>
      <c r="B35" s="78"/>
      <c r="C35" s="90"/>
      <c r="D35" s="94"/>
      <c r="E35" s="79"/>
      <c r="F35" s="240">
        <v>8.2</v>
      </c>
      <c r="G35" s="240">
        <v>8.9</v>
      </c>
      <c r="H35" s="218"/>
      <c r="I35" s="218"/>
      <c r="J35" s="218"/>
      <c r="K35" s="218"/>
      <c r="L35" s="218"/>
      <c r="M35" s="218"/>
      <c r="N35" s="218"/>
      <c r="O35" s="218"/>
      <c r="P35" s="130"/>
      <c r="R35" s="236"/>
      <c r="S35" s="77"/>
      <c r="T35" s="77"/>
      <c r="U35" s="77"/>
      <c r="V35" s="77"/>
      <c r="AQ35"/>
      <c r="AR35"/>
      <c r="AS35"/>
      <c r="AT35"/>
      <c r="AU35"/>
      <c r="AV35"/>
      <c r="AW35"/>
      <c r="AX35"/>
      <c r="AY35"/>
      <c r="AZ35"/>
    </row>
    <row r="36" spans="1:52" ht="15.75" customHeight="1">
      <c r="A36" s="94" t="s">
        <v>10</v>
      </c>
      <c r="B36" s="1" t="s">
        <v>94</v>
      </c>
      <c r="C36" s="1" t="s">
        <v>216</v>
      </c>
      <c r="D36" s="81">
        <v>1985</v>
      </c>
      <c r="E36" s="81" t="s">
        <v>15</v>
      </c>
      <c r="F36" s="239">
        <v>22.1</v>
      </c>
      <c r="G36" s="239">
        <v>49.8</v>
      </c>
      <c r="H36" s="217"/>
      <c r="I36" s="217"/>
      <c r="J36" s="217"/>
      <c r="K36" s="217"/>
      <c r="L36" s="217"/>
      <c r="M36" s="217"/>
      <c r="N36" s="217"/>
      <c r="O36" s="239">
        <v>68.3</v>
      </c>
      <c r="P36" s="130">
        <f>R52</f>
        <v>6.700000000000001</v>
      </c>
      <c r="Q36" s="217" t="s">
        <v>15</v>
      </c>
      <c r="R36" s="236"/>
      <c r="S36" s="77"/>
      <c r="T36" s="77"/>
      <c r="U36" s="77"/>
      <c r="V36" s="77"/>
      <c r="AQ36"/>
      <c r="AR36"/>
      <c r="AS36"/>
      <c r="AT36"/>
      <c r="AU36"/>
      <c r="AV36"/>
      <c r="AW36"/>
      <c r="AX36"/>
      <c r="AY36"/>
      <c r="AZ36"/>
    </row>
    <row r="37" spans="1:52" ht="15.75" customHeight="1">
      <c r="A37" s="90"/>
      <c r="B37" s="78"/>
      <c r="C37" s="90"/>
      <c r="D37" s="90"/>
      <c r="E37" s="90"/>
      <c r="F37" s="240">
        <v>9.8</v>
      </c>
      <c r="G37" s="240">
        <v>8.2</v>
      </c>
      <c r="H37" s="240">
        <v>9.5</v>
      </c>
      <c r="I37" s="217"/>
      <c r="J37" s="217"/>
      <c r="K37" s="217"/>
      <c r="L37" s="217"/>
      <c r="M37" s="217"/>
      <c r="N37" s="217"/>
      <c r="O37" s="218"/>
      <c r="Q37" s="95"/>
      <c r="R37" s="236"/>
      <c r="S37" s="77"/>
      <c r="T37" s="77"/>
      <c r="U37" s="77"/>
      <c r="V37" s="77"/>
      <c r="AQ37"/>
      <c r="AR37"/>
      <c r="AS37"/>
      <c r="AT37"/>
      <c r="AU37"/>
      <c r="AV37"/>
      <c r="AW37"/>
      <c r="AX37"/>
      <c r="AY37"/>
      <c r="AZ37"/>
    </row>
    <row r="38" spans="1:25" ht="15.75">
      <c r="A38" s="90"/>
      <c r="C38" s="90"/>
      <c r="D38" s="90"/>
      <c r="E38" s="90"/>
      <c r="F38" s="240">
        <v>5.5</v>
      </c>
      <c r="G38" s="240">
        <v>9.3</v>
      </c>
      <c r="H38" s="240">
        <v>9</v>
      </c>
      <c r="I38" s="217"/>
      <c r="J38" s="217"/>
      <c r="K38" s="217"/>
      <c r="L38" s="217"/>
      <c r="M38" s="217"/>
      <c r="N38" s="217"/>
      <c r="O38" s="218"/>
      <c r="Y38" s="95"/>
    </row>
    <row r="39" spans="6:37" ht="15.75">
      <c r="F39" s="240">
        <v>6.8</v>
      </c>
      <c r="G39" s="240">
        <v>10.2</v>
      </c>
      <c r="H39" s="218"/>
      <c r="I39" s="218"/>
      <c r="J39" s="218"/>
      <c r="K39" s="218"/>
      <c r="L39" s="218"/>
      <c r="M39" s="218"/>
      <c r="N39" s="218"/>
      <c r="O39" s="218"/>
      <c r="AK39" s="95"/>
    </row>
    <row r="40" ht="15.75">
      <c r="AK40" s="95"/>
    </row>
    <row r="41" ht="15.75">
      <c r="AK41" s="95"/>
    </row>
    <row r="42" spans="1:37" ht="18.75">
      <c r="A42" s="76" t="s">
        <v>56</v>
      </c>
      <c r="AK42" s="95"/>
    </row>
    <row r="43" spans="1:37" ht="18.75">
      <c r="A43" s="76"/>
      <c r="AK43" s="95"/>
    </row>
    <row r="44" spans="1:37" ht="15.75">
      <c r="A44" s="156" t="s">
        <v>50</v>
      </c>
      <c r="B44" s="248" t="s">
        <v>51</v>
      </c>
      <c r="C44" s="248"/>
      <c r="D44" s="156"/>
      <c r="E44" s="156" t="s">
        <v>52</v>
      </c>
      <c r="F44" s="248" t="s">
        <v>53</v>
      </c>
      <c r="G44" s="248"/>
      <c r="H44" s="248"/>
      <c r="I44" s="248"/>
      <c r="J44" s="156" t="s">
        <v>54</v>
      </c>
      <c r="K44" s="133" t="s">
        <v>61</v>
      </c>
      <c r="L44" s="156" t="s">
        <v>55</v>
      </c>
      <c r="R44" s="234">
        <f>19/10</f>
        <v>1.9</v>
      </c>
      <c r="AK44" s="95"/>
    </row>
    <row r="45" spans="1:18" ht="15.75">
      <c r="A45" s="80" t="s">
        <v>151</v>
      </c>
      <c r="B45" s="7" t="s">
        <v>88</v>
      </c>
      <c r="C45" s="7" t="s">
        <v>89</v>
      </c>
      <c r="D45" s="81">
        <v>1987</v>
      </c>
      <c r="E45" s="9" t="s">
        <v>6</v>
      </c>
      <c r="F45" s="216">
        <v>96</v>
      </c>
      <c r="G45" s="9">
        <v>92</v>
      </c>
      <c r="H45" s="9">
        <v>95</v>
      </c>
      <c r="I45" s="9">
        <v>96</v>
      </c>
      <c r="J45" s="80">
        <v>379</v>
      </c>
      <c r="K45" s="197"/>
      <c r="L45" s="81"/>
      <c r="M45" s="81"/>
      <c r="N45" s="81"/>
      <c r="R45" s="234">
        <v>20</v>
      </c>
    </row>
    <row r="46" spans="1:18" ht="15.75">
      <c r="A46" s="80" t="s">
        <v>151</v>
      </c>
      <c r="B46" s="7" t="s">
        <v>207</v>
      </c>
      <c r="C46" s="7" t="s">
        <v>387</v>
      </c>
      <c r="D46" s="81">
        <v>1990</v>
      </c>
      <c r="E46" s="9" t="s">
        <v>15</v>
      </c>
      <c r="F46" s="216">
        <v>93</v>
      </c>
      <c r="G46" s="9">
        <v>96</v>
      </c>
      <c r="H46" s="9">
        <v>95</v>
      </c>
      <c r="I46" s="9">
        <v>94</v>
      </c>
      <c r="J46" s="80">
        <v>378</v>
      </c>
      <c r="K46" s="197"/>
      <c r="L46" s="81"/>
      <c r="M46" s="81"/>
      <c r="N46" s="81"/>
      <c r="R46" s="234">
        <f>R45-R44</f>
        <v>18.1</v>
      </c>
    </row>
    <row r="47" spans="1:18" ht="15.75">
      <c r="A47" s="80" t="s">
        <v>151</v>
      </c>
      <c r="B47" s="7" t="s">
        <v>211</v>
      </c>
      <c r="C47" s="7" t="s">
        <v>212</v>
      </c>
      <c r="D47" s="81">
        <v>1977</v>
      </c>
      <c r="E47" s="9" t="s">
        <v>1</v>
      </c>
      <c r="F47" s="216">
        <v>92</v>
      </c>
      <c r="G47" s="9">
        <v>93</v>
      </c>
      <c r="H47" s="9">
        <v>94</v>
      </c>
      <c r="I47" s="9">
        <v>94</v>
      </c>
      <c r="J47" s="80">
        <v>373</v>
      </c>
      <c r="K47" s="197"/>
      <c r="L47" s="81"/>
      <c r="M47" s="81"/>
      <c r="N47" s="81"/>
      <c r="R47" s="234">
        <f>R46-R44</f>
        <v>16.200000000000003</v>
      </c>
    </row>
    <row r="48" spans="1:18" ht="15.75">
      <c r="A48" s="80" t="s">
        <v>151</v>
      </c>
      <c r="B48" s="135" t="s">
        <v>338</v>
      </c>
      <c r="C48" s="135" t="s">
        <v>339</v>
      </c>
      <c r="D48" s="81">
        <v>1995</v>
      </c>
      <c r="E48" s="9" t="s">
        <v>15</v>
      </c>
      <c r="F48" s="216">
        <v>94</v>
      </c>
      <c r="G48" s="9">
        <v>90</v>
      </c>
      <c r="H48" s="9">
        <v>92</v>
      </c>
      <c r="I48" s="9">
        <v>96</v>
      </c>
      <c r="J48" s="80">
        <v>372</v>
      </c>
      <c r="K48" s="197"/>
      <c r="L48" s="81"/>
      <c r="M48" s="81"/>
      <c r="N48" s="81"/>
      <c r="R48" s="234">
        <f>R47-R44</f>
        <v>14.300000000000002</v>
      </c>
    </row>
    <row r="49" spans="1:18" ht="15.75">
      <c r="A49" s="80" t="s">
        <v>151</v>
      </c>
      <c r="B49" s="135" t="s">
        <v>90</v>
      </c>
      <c r="C49" s="135" t="s">
        <v>91</v>
      </c>
      <c r="D49" s="81">
        <v>1976</v>
      </c>
      <c r="E49" s="9" t="s">
        <v>1</v>
      </c>
      <c r="F49" s="216">
        <v>86</v>
      </c>
      <c r="G49" s="9">
        <v>94</v>
      </c>
      <c r="H49" s="9">
        <v>92</v>
      </c>
      <c r="I49" s="9">
        <v>93</v>
      </c>
      <c r="J49" s="80">
        <v>365</v>
      </c>
      <c r="K49" s="197"/>
      <c r="L49" s="81"/>
      <c r="M49" s="81"/>
      <c r="N49" s="81"/>
      <c r="R49" s="234">
        <f>R48-R44</f>
        <v>12.400000000000002</v>
      </c>
    </row>
    <row r="50" spans="1:18" ht="15.75">
      <c r="A50" s="80" t="s">
        <v>151</v>
      </c>
      <c r="B50" s="135" t="s">
        <v>388</v>
      </c>
      <c r="C50" s="135" t="s">
        <v>389</v>
      </c>
      <c r="D50" s="81">
        <v>1988</v>
      </c>
      <c r="E50" s="9" t="s">
        <v>1</v>
      </c>
      <c r="F50" s="216">
        <v>91</v>
      </c>
      <c r="G50" s="9">
        <v>93</v>
      </c>
      <c r="H50" s="9">
        <v>91</v>
      </c>
      <c r="I50" s="9">
        <v>90</v>
      </c>
      <c r="J50" s="80">
        <v>365</v>
      </c>
      <c r="K50" s="197"/>
      <c r="L50" s="81"/>
      <c r="M50" s="81"/>
      <c r="N50" s="81"/>
      <c r="R50" s="234">
        <f>R49-R44</f>
        <v>10.500000000000002</v>
      </c>
    </row>
    <row r="51" spans="1:18" ht="15.75">
      <c r="A51" s="80" t="s">
        <v>151</v>
      </c>
      <c r="B51" s="135" t="s">
        <v>94</v>
      </c>
      <c r="C51" s="135" t="s">
        <v>216</v>
      </c>
      <c r="D51" s="81">
        <v>1985</v>
      </c>
      <c r="E51" s="9" t="s">
        <v>15</v>
      </c>
      <c r="F51" s="216">
        <v>92</v>
      </c>
      <c r="G51" s="9">
        <v>93</v>
      </c>
      <c r="H51" s="9">
        <v>89</v>
      </c>
      <c r="I51" s="9">
        <v>90</v>
      </c>
      <c r="J51" s="80">
        <v>364</v>
      </c>
      <c r="K51" s="197"/>
      <c r="L51" s="81"/>
      <c r="M51" s="81"/>
      <c r="N51" s="81"/>
      <c r="R51" s="234">
        <f>R50-R44</f>
        <v>8.600000000000001</v>
      </c>
    </row>
    <row r="52" spans="1:18" ht="15.75">
      <c r="A52" s="80" t="s">
        <v>151</v>
      </c>
      <c r="B52" s="135" t="s">
        <v>213</v>
      </c>
      <c r="C52" s="135" t="s">
        <v>175</v>
      </c>
      <c r="D52" s="81">
        <v>1979</v>
      </c>
      <c r="E52" s="9" t="s">
        <v>6</v>
      </c>
      <c r="F52" s="216">
        <v>86</v>
      </c>
      <c r="G52" s="9">
        <v>96</v>
      </c>
      <c r="H52" s="9">
        <v>87</v>
      </c>
      <c r="I52" s="9">
        <v>94</v>
      </c>
      <c r="J52" s="80">
        <v>363</v>
      </c>
      <c r="K52" s="197"/>
      <c r="L52" s="81"/>
      <c r="M52" s="81"/>
      <c r="N52" s="81"/>
      <c r="R52" s="234">
        <f>R51-R44</f>
        <v>6.700000000000001</v>
      </c>
    </row>
    <row r="53" spans="1:18" ht="15.75">
      <c r="A53" s="9">
        <v>9</v>
      </c>
      <c r="B53" s="1" t="s">
        <v>94</v>
      </c>
      <c r="C53" s="1" t="s">
        <v>210</v>
      </c>
      <c r="D53" s="81">
        <v>1972</v>
      </c>
      <c r="E53" s="9" t="s">
        <v>1</v>
      </c>
      <c r="F53" s="216">
        <v>87</v>
      </c>
      <c r="G53" s="9">
        <v>91</v>
      </c>
      <c r="H53" s="9">
        <v>92</v>
      </c>
      <c r="I53" s="9">
        <v>91</v>
      </c>
      <c r="J53" s="80">
        <v>361</v>
      </c>
      <c r="K53" s="229">
        <f>R53</f>
        <v>4.800000000000001</v>
      </c>
      <c r="L53" s="81" t="s">
        <v>1</v>
      </c>
      <c r="M53" s="81"/>
      <c r="N53" s="81"/>
      <c r="R53" s="234">
        <f>R52-R44</f>
        <v>4.800000000000001</v>
      </c>
    </row>
    <row r="54" spans="1:18" ht="15.75">
      <c r="A54" s="9">
        <v>10</v>
      </c>
      <c r="B54" s="1" t="s">
        <v>219</v>
      </c>
      <c r="C54" s="1" t="s">
        <v>220</v>
      </c>
      <c r="D54" s="81">
        <v>1990</v>
      </c>
      <c r="E54" s="9" t="s">
        <v>15</v>
      </c>
      <c r="F54" s="216">
        <v>85</v>
      </c>
      <c r="G54" s="9">
        <v>85</v>
      </c>
      <c r="H54" s="9">
        <v>88</v>
      </c>
      <c r="I54" s="9">
        <v>85</v>
      </c>
      <c r="J54" s="80">
        <v>343</v>
      </c>
      <c r="K54" s="229">
        <f>R54</f>
        <v>2.900000000000001</v>
      </c>
      <c r="L54" s="81"/>
      <c r="M54" s="9"/>
      <c r="N54" s="9"/>
      <c r="R54" s="234">
        <f>R53-R44</f>
        <v>2.900000000000001</v>
      </c>
    </row>
    <row r="55" spans="1:52" s="152" customFormat="1" ht="15.75">
      <c r="A55" s="9">
        <v>11</v>
      </c>
      <c r="B55" s="1" t="s">
        <v>217</v>
      </c>
      <c r="C55" s="1" t="s">
        <v>218</v>
      </c>
      <c r="D55" s="81">
        <v>1972</v>
      </c>
      <c r="E55" s="9" t="s">
        <v>6</v>
      </c>
      <c r="F55" s="216">
        <v>82</v>
      </c>
      <c r="G55" s="9">
        <v>85</v>
      </c>
      <c r="H55" s="9">
        <v>88</v>
      </c>
      <c r="I55" s="9">
        <v>80</v>
      </c>
      <c r="J55" s="80">
        <v>335</v>
      </c>
      <c r="K55" s="229">
        <f>R55</f>
        <v>1.0000000000000009</v>
      </c>
      <c r="L55" s="81" t="s">
        <v>6</v>
      </c>
      <c r="M55" s="9"/>
      <c r="N55" s="9"/>
      <c r="O55" s="90"/>
      <c r="P55" s="90"/>
      <c r="Q55" s="90"/>
      <c r="R55" s="234">
        <f>R54-R44</f>
        <v>1.0000000000000009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ht="18.75">
      <c r="A56" s="76"/>
    </row>
    <row r="57" spans="1:52" s="152" customFormat="1" ht="22.5">
      <c r="A57" s="247" t="s">
        <v>133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33"/>
      <c r="S57" s="96"/>
      <c r="T57" s="96"/>
      <c r="U57" s="96"/>
      <c r="V57" s="96"/>
      <c r="W57" s="96"/>
      <c r="X57" s="96"/>
      <c r="Y57" s="96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s="152" customFormat="1" ht="18.75" customHeight="1">
      <c r="A58" s="76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O58" s="90"/>
      <c r="P58" s="90"/>
      <c r="Q58" s="90"/>
      <c r="R58" s="234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s="152" customFormat="1" ht="15.75">
      <c r="A59" s="155" t="s">
        <v>135</v>
      </c>
      <c r="O59" s="1" t="s">
        <v>138</v>
      </c>
      <c r="R59" s="234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s="152" customFormat="1" ht="15.75">
      <c r="A60" s="155"/>
      <c r="O60" s="1"/>
      <c r="R60" s="234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s="152" customFormat="1" ht="18.75">
      <c r="A61" s="76" t="s">
        <v>197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234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s="152" customFormat="1" ht="15">
      <c r="A62" s="90"/>
      <c r="B62" s="90"/>
      <c r="C62" s="90"/>
      <c r="D62" s="90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235"/>
      <c r="S62" s="91"/>
      <c r="T62" s="91"/>
      <c r="U62" s="91"/>
      <c r="V62" s="91"/>
      <c r="W62" s="92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42" s="152" customFormat="1" ht="15.75" customHeight="1">
      <c r="A63" s="153" t="s">
        <v>50</v>
      </c>
      <c r="B63" s="244" t="s">
        <v>51</v>
      </c>
      <c r="C63" s="244"/>
      <c r="D63" s="153"/>
      <c r="E63" s="153" t="s">
        <v>52</v>
      </c>
      <c r="F63" s="245" t="s">
        <v>98</v>
      </c>
      <c r="G63" s="245"/>
      <c r="H63" s="246" t="s">
        <v>99</v>
      </c>
      <c r="I63" s="246"/>
      <c r="J63" s="246"/>
      <c r="K63" s="246"/>
      <c r="L63" s="246"/>
      <c r="M63" s="246"/>
      <c r="N63" s="154"/>
      <c r="O63" s="156" t="s">
        <v>54</v>
      </c>
      <c r="P63" s="133" t="s">
        <v>61</v>
      </c>
      <c r="Q63" s="153" t="s">
        <v>55</v>
      </c>
      <c r="R63" s="236"/>
      <c r="S63" s="151"/>
      <c r="T63" s="151"/>
      <c r="U63" s="151"/>
      <c r="V63" s="151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</row>
    <row r="64" spans="1:42" s="152" customFormat="1" ht="15.75" customHeight="1">
      <c r="A64" s="88" t="s">
        <v>0</v>
      </c>
      <c r="B64" s="10" t="s">
        <v>30</v>
      </c>
      <c r="C64" s="10" t="s">
        <v>225</v>
      </c>
      <c r="D64" s="1">
        <v>2000</v>
      </c>
      <c r="E64" s="81" t="s">
        <v>1</v>
      </c>
      <c r="F64" s="238" t="s">
        <v>440</v>
      </c>
      <c r="G64" s="238" t="s">
        <v>409</v>
      </c>
      <c r="H64" s="238" t="s">
        <v>441</v>
      </c>
      <c r="I64" s="238" t="s">
        <v>442</v>
      </c>
      <c r="J64" s="238" t="s">
        <v>443</v>
      </c>
      <c r="K64" s="238" t="s">
        <v>444</v>
      </c>
      <c r="L64" s="238" t="s">
        <v>445</v>
      </c>
      <c r="M64" s="238" t="s">
        <v>446</v>
      </c>
      <c r="N64" s="217"/>
      <c r="O64" s="238" t="s">
        <v>447</v>
      </c>
      <c r="P64" s="130">
        <f>R100</f>
        <v>20</v>
      </c>
      <c r="Q64" s="217" t="s">
        <v>1</v>
      </c>
      <c r="R64" s="236"/>
      <c r="S64" s="151"/>
      <c r="T64" s="151"/>
      <c r="U64" s="151"/>
      <c r="V64" s="151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</row>
    <row r="65" spans="1:42" s="152" customFormat="1" ht="15.75" customHeight="1">
      <c r="A65" s="88"/>
      <c r="B65" s="83"/>
      <c r="C65" s="83"/>
      <c r="D65" s="88"/>
      <c r="E65" s="88"/>
      <c r="F65" s="217" t="s">
        <v>392</v>
      </c>
      <c r="G65" s="217" t="s">
        <v>392</v>
      </c>
      <c r="H65" s="217" t="s">
        <v>407</v>
      </c>
      <c r="I65" s="217" t="s">
        <v>359</v>
      </c>
      <c r="J65" s="217" t="s">
        <v>352</v>
      </c>
      <c r="K65" s="217" t="s">
        <v>361</v>
      </c>
      <c r="L65" s="217" t="s">
        <v>361</v>
      </c>
      <c r="M65" s="217" t="s">
        <v>391</v>
      </c>
      <c r="N65" s="217" t="s">
        <v>406</v>
      </c>
      <c r="O65" s="218"/>
      <c r="P65" s="94"/>
      <c r="Q65" s="95"/>
      <c r="R65" s="236"/>
      <c r="S65" s="151"/>
      <c r="T65" s="151"/>
      <c r="U65" s="151"/>
      <c r="V65" s="151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</row>
    <row r="66" spans="1:42" s="152" customFormat="1" ht="15.75" customHeight="1">
      <c r="A66" s="88"/>
      <c r="B66" s="83"/>
      <c r="C66" s="83"/>
      <c r="D66" s="88"/>
      <c r="E66" s="88"/>
      <c r="F66" s="217" t="s">
        <v>361</v>
      </c>
      <c r="G66" s="217" t="s">
        <v>356</v>
      </c>
      <c r="H66" s="217" t="s">
        <v>392</v>
      </c>
      <c r="I66" s="217" t="s">
        <v>395</v>
      </c>
      <c r="J66" s="217" t="s">
        <v>364</v>
      </c>
      <c r="K66" s="217" t="s">
        <v>354</v>
      </c>
      <c r="L66" s="217" t="s">
        <v>354</v>
      </c>
      <c r="M66" s="217" t="s">
        <v>407</v>
      </c>
      <c r="N66" s="217" t="s">
        <v>358</v>
      </c>
      <c r="O66" s="218"/>
      <c r="P66" s="94"/>
      <c r="Q66" s="95"/>
      <c r="R66" s="236"/>
      <c r="S66" s="151"/>
      <c r="T66" s="151"/>
      <c r="U66" s="151"/>
      <c r="V66" s="151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</row>
    <row r="67" spans="1:42" s="152" customFormat="1" ht="15.75" customHeight="1">
      <c r="A67" s="88"/>
      <c r="B67" s="83"/>
      <c r="C67" s="83"/>
      <c r="D67" s="88"/>
      <c r="E67" s="88"/>
      <c r="F67" s="217" t="s">
        <v>361</v>
      </c>
      <c r="G67" s="217" t="s">
        <v>391</v>
      </c>
      <c r="H67" s="218"/>
      <c r="I67" s="218"/>
      <c r="J67" s="218"/>
      <c r="K67" s="218"/>
      <c r="L67" s="218"/>
      <c r="M67" s="218"/>
      <c r="N67" s="218"/>
      <c r="O67" s="218"/>
      <c r="P67" s="93"/>
      <c r="Q67" s="95"/>
      <c r="R67" s="236"/>
      <c r="S67" s="151"/>
      <c r="T67" s="151"/>
      <c r="U67" s="151"/>
      <c r="V67" s="151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</row>
    <row r="68" spans="1:42" s="152" customFormat="1" ht="15.75" customHeight="1">
      <c r="A68" s="88" t="s">
        <v>2</v>
      </c>
      <c r="B68" s="135" t="s">
        <v>85</v>
      </c>
      <c r="C68" s="135" t="s">
        <v>86</v>
      </c>
      <c r="D68" s="11">
        <v>1997</v>
      </c>
      <c r="E68" s="12" t="s">
        <v>1</v>
      </c>
      <c r="F68" s="239">
        <v>29.4</v>
      </c>
      <c r="G68" s="239">
        <v>60.3</v>
      </c>
      <c r="H68" s="239">
        <v>78.6</v>
      </c>
      <c r="I68" s="239">
        <v>98.1</v>
      </c>
      <c r="J68" s="239">
        <v>117.1</v>
      </c>
      <c r="K68" s="242">
        <v>137.5</v>
      </c>
      <c r="L68" s="242">
        <v>154.5</v>
      </c>
      <c r="M68" s="242">
        <v>174.6</v>
      </c>
      <c r="N68" s="217"/>
      <c r="O68" s="242">
        <v>192.9</v>
      </c>
      <c r="P68" s="130">
        <f>R101</f>
        <v>17.625</v>
      </c>
      <c r="Q68" s="217" t="s">
        <v>1</v>
      </c>
      <c r="R68" s="236"/>
      <c r="S68" s="151"/>
      <c r="T68" s="151"/>
      <c r="U68" s="151"/>
      <c r="V68" s="151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</row>
    <row r="69" spans="1:42" s="152" customFormat="1" ht="15.75" customHeight="1">
      <c r="A69" s="88"/>
      <c r="B69" s="83"/>
      <c r="C69" s="83"/>
      <c r="D69" s="88"/>
      <c r="E69" s="88"/>
      <c r="F69" s="240">
        <v>9.3</v>
      </c>
      <c r="G69" s="240">
        <v>10.4</v>
      </c>
      <c r="H69" s="240">
        <v>8.1</v>
      </c>
      <c r="I69" s="240">
        <v>10.3</v>
      </c>
      <c r="J69" s="240">
        <v>9.6</v>
      </c>
      <c r="K69" s="240">
        <v>9.8</v>
      </c>
      <c r="L69" s="240">
        <v>8.8</v>
      </c>
      <c r="M69" s="240">
        <v>9.5</v>
      </c>
      <c r="N69" s="240">
        <v>8.2</v>
      </c>
      <c r="O69" s="218"/>
      <c r="P69" s="93"/>
      <c r="Q69" s="95"/>
      <c r="R69" s="236"/>
      <c r="S69" s="151"/>
      <c r="T69" s="151"/>
      <c r="U69" s="151"/>
      <c r="V69" s="151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</row>
    <row r="70" spans="1:42" s="152" customFormat="1" ht="15.75" customHeight="1">
      <c r="A70" s="88"/>
      <c r="B70" s="83"/>
      <c r="C70" s="83"/>
      <c r="D70" s="88"/>
      <c r="E70" s="88"/>
      <c r="F70" s="240">
        <v>10.7</v>
      </c>
      <c r="G70" s="240">
        <v>9.9</v>
      </c>
      <c r="H70" s="240">
        <v>10.2</v>
      </c>
      <c r="I70" s="240">
        <v>9.2</v>
      </c>
      <c r="J70" s="240">
        <v>9.4</v>
      </c>
      <c r="K70" s="240">
        <v>10.6</v>
      </c>
      <c r="L70" s="240">
        <v>8.2</v>
      </c>
      <c r="M70" s="240">
        <v>10.6</v>
      </c>
      <c r="N70" s="240">
        <v>10.1</v>
      </c>
      <c r="O70" s="218"/>
      <c r="P70" s="94"/>
      <c r="Q70" s="95"/>
      <c r="R70" s="236"/>
      <c r="S70" s="151"/>
      <c r="T70" s="151"/>
      <c r="U70" s="151"/>
      <c r="V70" s="151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</row>
    <row r="71" spans="1:42" s="152" customFormat="1" ht="15.75" customHeight="1">
      <c r="A71" s="88"/>
      <c r="B71" s="83"/>
      <c r="C71" s="83"/>
      <c r="D71" s="88"/>
      <c r="E71" s="88"/>
      <c r="F71" s="240">
        <v>9.4</v>
      </c>
      <c r="G71" s="240">
        <v>10.6</v>
      </c>
      <c r="H71" s="218"/>
      <c r="I71" s="218"/>
      <c r="J71" s="218"/>
      <c r="K71" s="218"/>
      <c r="L71" s="218"/>
      <c r="M71" s="218"/>
      <c r="N71" s="218"/>
      <c r="O71" s="218"/>
      <c r="P71" s="93"/>
      <c r="Q71" s="95"/>
      <c r="R71" s="236"/>
      <c r="S71" s="151"/>
      <c r="T71" s="151"/>
      <c r="U71" s="151"/>
      <c r="V71" s="151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</row>
    <row r="72" spans="1:42" s="152" customFormat="1" ht="15.75" customHeight="1">
      <c r="A72" s="88" t="s">
        <v>3</v>
      </c>
      <c r="B72" s="10" t="s">
        <v>229</v>
      </c>
      <c r="C72" s="10" t="s">
        <v>212</v>
      </c>
      <c r="D72" s="1">
        <v>1999</v>
      </c>
      <c r="E72" s="12" t="s">
        <v>1</v>
      </c>
      <c r="F72" s="239">
        <v>25.8</v>
      </c>
      <c r="G72" s="242">
        <v>55</v>
      </c>
      <c r="H72" s="239">
        <v>72.9</v>
      </c>
      <c r="I72" s="239">
        <v>93.6</v>
      </c>
      <c r="J72" s="239">
        <v>112.5</v>
      </c>
      <c r="K72" s="242">
        <v>132.5</v>
      </c>
      <c r="L72" s="242">
        <v>149.8</v>
      </c>
      <c r="M72" s="217"/>
      <c r="N72" s="217"/>
      <c r="O72" s="242">
        <v>168.3</v>
      </c>
      <c r="P72" s="130">
        <f>R102</f>
        <v>15.25</v>
      </c>
      <c r="Q72" s="217" t="s">
        <v>1</v>
      </c>
      <c r="R72" s="236"/>
      <c r="S72" s="151"/>
      <c r="T72" s="151"/>
      <c r="U72" s="151"/>
      <c r="V72" s="151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</row>
    <row r="73" spans="1:42" s="152" customFormat="1" ht="15.75" customHeight="1">
      <c r="A73" s="90"/>
      <c r="B73" s="83"/>
      <c r="C73" s="83"/>
      <c r="D73" s="88"/>
      <c r="E73" s="88"/>
      <c r="F73" s="240">
        <v>8.4</v>
      </c>
      <c r="G73" s="243">
        <v>10</v>
      </c>
      <c r="H73" s="240">
        <v>7.9</v>
      </c>
      <c r="I73" s="240">
        <v>10.3</v>
      </c>
      <c r="J73" s="240">
        <v>9.5</v>
      </c>
      <c r="K73" s="240">
        <v>10.4</v>
      </c>
      <c r="L73" s="240">
        <v>9.9</v>
      </c>
      <c r="M73" s="240">
        <v>8.7</v>
      </c>
      <c r="N73" s="217"/>
      <c r="O73" s="218"/>
      <c r="P73" s="130"/>
      <c r="Q73" s="95"/>
      <c r="R73" s="236"/>
      <c r="S73" s="151"/>
      <c r="T73" s="151"/>
      <c r="U73" s="151"/>
      <c r="V73" s="151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</row>
    <row r="74" spans="1:42" s="152" customFormat="1" ht="15.75" customHeight="1">
      <c r="A74" s="90"/>
      <c r="B74" s="83"/>
      <c r="C74" s="83"/>
      <c r="D74" s="88"/>
      <c r="E74" s="88"/>
      <c r="F74" s="240">
        <v>8.9</v>
      </c>
      <c r="G74" s="240">
        <v>9.3</v>
      </c>
      <c r="H74" s="243">
        <v>10</v>
      </c>
      <c r="I74" s="240">
        <v>10.4</v>
      </c>
      <c r="J74" s="240">
        <v>9.4</v>
      </c>
      <c r="K74" s="240">
        <v>9.6</v>
      </c>
      <c r="L74" s="240">
        <v>7.4</v>
      </c>
      <c r="M74" s="240">
        <v>9.8</v>
      </c>
      <c r="N74" s="217"/>
      <c r="O74" s="218"/>
      <c r="P74" s="130"/>
      <c r="Q74" s="95"/>
      <c r="R74" s="236"/>
      <c r="S74" s="151"/>
      <c r="T74" s="151"/>
      <c r="U74" s="151"/>
      <c r="V74" s="151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</row>
    <row r="75" spans="1:42" s="152" customFormat="1" ht="15.75" customHeight="1">
      <c r="A75" s="90"/>
      <c r="B75" s="83"/>
      <c r="C75" s="83"/>
      <c r="D75" s="88"/>
      <c r="E75" s="88"/>
      <c r="F75" s="240">
        <v>8.5</v>
      </c>
      <c r="G75" s="240">
        <v>9.9</v>
      </c>
      <c r="H75" s="218"/>
      <c r="I75" s="218"/>
      <c r="J75" s="218"/>
      <c r="K75" s="218"/>
      <c r="L75" s="218"/>
      <c r="M75" s="218"/>
      <c r="N75" s="218"/>
      <c r="O75" s="218"/>
      <c r="P75" s="130"/>
      <c r="Q75" s="95"/>
      <c r="R75" s="236"/>
      <c r="S75" s="151"/>
      <c r="T75" s="151"/>
      <c r="U75" s="151"/>
      <c r="V75" s="151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</row>
    <row r="76" spans="1:42" s="152" customFormat="1" ht="15.75" customHeight="1">
      <c r="A76" s="94" t="s">
        <v>4</v>
      </c>
      <c r="B76" s="1" t="s">
        <v>383</v>
      </c>
      <c r="C76" s="1" t="s">
        <v>384</v>
      </c>
      <c r="D76" s="1">
        <v>1999</v>
      </c>
      <c r="E76" s="81" t="s">
        <v>1</v>
      </c>
      <c r="F76" s="239">
        <v>27.5</v>
      </c>
      <c r="G76" s="239">
        <v>55.4</v>
      </c>
      <c r="H76" s="239">
        <v>72.8</v>
      </c>
      <c r="I76" s="239">
        <v>93.2</v>
      </c>
      <c r="J76" s="239">
        <v>112.2</v>
      </c>
      <c r="K76" s="242">
        <v>131.4</v>
      </c>
      <c r="L76" s="243"/>
      <c r="M76" s="243"/>
      <c r="N76" s="243"/>
      <c r="O76" s="242">
        <v>149.4</v>
      </c>
      <c r="P76" s="130">
        <f>R103</f>
        <v>12.875</v>
      </c>
      <c r="Q76" s="95"/>
      <c r="R76" s="236"/>
      <c r="S76" s="151"/>
      <c r="T76" s="151"/>
      <c r="U76" s="151"/>
      <c r="V76" s="151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</row>
    <row r="77" spans="1:42" s="152" customFormat="1" ht="15.75" customHeight="1">
      <c r="A77" s="94"/>
      <c r="B77" s="78"/>
      <c r="C77" s="78"/>
      <c r="D77" s="79"/>
      <c r="E77" s="79"/>
      <c r="F77" s="240">
        <v>9.5</v>
      </c>
      <c r="G77" s="240">
        <v>9.1</v>
      </c>
      <c r="H77" s="240">
        <v>10.3</v>
      </c>
      <c r="I77" s="240">
        <v>9.9</v>
      </c>
      <c r="J77" s="240">
        <v>9.1</v>
      </c>
      <c r="K77" s="240">
        <v>9.8</v>
      </c>
      <c r="L77" s="240">
        <v>9.5</v>
      </c>
      <c r="M77" s="217"/>
      <c r="N77" s="217"/>
      <c r="O77" s="218"/>
      <c r="P77" s="130"/>
      <c r="Q77" s="95"/>
      <c r="R77" s="236"/>
      <c r="S77" s="151"/>
      <c r="T77" s="151"/>
      <c r="U77" s="151"/>
      <c r="V77" s="151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</row>
    <row r="78" spans="1:42" s="152" customFormat="1" ht="15.75" customHeight="1">
      <c r="A78" s="94"/>
      <c r="B78" s="78"/>
      <c r="C78" s="78"/>
      <c r="D78" s="79"/>
      <c r="E78" s="79"/>
      <c r="F78" s="240">
        <v>8.1</v>
      </c>
      <c r="G78" s="240">
        <v>9.1</v>
      </c>
      <c r="H78" s="240">
        <v>7.1</v>
      </c>
      <c r="I78" s="240">
        <v>10.5</v>
      </c>
      <c r="J78" s="240">
        <v>9.9</v>
      </c>
      <c r="K78" s="240">
        <v>9.4</v>
      </c>
      <c r="L78" s="240">
        <v>8.5</v>
      </c>
      <c r="M78" s="217"/>
      <c r="N78" s="217"/>
      <c r="O78" s="218"/>
      <c r="P78" s="130"/>
      <c r="Q78" s="95"/>
      <c r="R78" s="236"/>
      <c r="S78" s="151"/>
      <c r="T78" s="151"/>
      <c r="U78" s="151"/>
      <c r="V78" s="15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</row>
    <row r="79" spans="1:42" s="152" customFormat="1" ht="15.75" customHeight="1">
      <c r="A79" s="94"/>
      <c r="B79" s="78"/>
      <c r="C79" s="78"/>
      <c r="D79" s="79"/>
      <c r="E79" s="79"/>
      <c r="F79" s="240">
        <v>9.9</v>
      </c>
      <c r="G79" s="240">
        <v>9.7</v>
      </c>
      <c r="H79" s="218"/>
      <c r="I79" s="218"/>
      <c r="J79" s="218"/>
      <c r="K79" s="218"/>
      <c r="L79" s="218"/>
      <c r="M79" s="218"/>
      <c r="N79" s="218"/>
      <c r="O79" s="218"/>
      <c r="P79" s="130"/>
      <c r="Q79" s="95"/>
      <c r="R79" s="236"/>
      <c r="S79" s="151"/>
      <c r="T79" s="151"/>
      <c r="U79" s="151"/>
      <c r="V79" s="151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</row>
    <row r="80" spans="1:42" s="152" customFormat="1" ht="15.75" customHeight="1">
      <c r="A80" s="94" t="s">
        <v>7</v>
      </c>
      <c r="B80" s="1" t="s">
        <v>233</v>
      </c>
      <c r="C80" s="1" t="s">
        <v>234</v>
      </c>
      <c r="D80" s="1">
        <v>2000</v>
      </c>
      <c r="E80" s="81" t="s">
        <v>1</v>
      </c>
      <c r="F80" s="239">
        <v>26.5</v>
      </c>
      <c r="G80" s="239">
        <v>56.1</v>
      </c>
      <c r="H80" s="242">
        <v>76</v>
      </c>
      <c r="I80" s="239">
        <v>92.6</v>
      </c>
      <c r="J80" s="239">
        <v>111.4</v>
      </c>
      <c r="K80" s="217"/>
      <c r="L80" s="217"/>
      <c r="M80" s="217"/>
      <c r="N80" s="217"/>
      <c r="O80" s="242">
        <v>130.4</v>
      </c>
      <c r="P80" s="130">
        <f>R104</f>
        <v>10.5</v>
      </c>
      <c r="Q80" s="95"/>
      <c r="R80" s="236"/>
      <c r="S80" s="151"/>
      <c r="T80" s="151"/>
      <c r="U80" s="151"/>
      <c r="V80" s="151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</row>
    <row r="81" spans="1:42" s="152" customFormat="1" ht="15.75" customHeight="1">
      <c r="A81" s="94"/>
      <c r="B81" s="78"/>
      <c r="C81" s="78"/>
      <c r="D81" s="79"/>
      <c r="E81" s="79"/>
      <c r="F81" s="243">
        <v>10</v>
      </c>
      <c r="G81" s="240">
        <v>9.4</v>
      </c>
      <c r="H81" s="240">
        <v>9.8</v>
      </c>
      <c r="I81" s="243">
        <v>9</v>
      </c>
      <c r="J81" s="240">
        <v>9.7</v>
      </c>
      <c r="K81" s="240">
        <v>10.1</v>
      </c>
      <c r="L81" s="217"/>
      <c r="M81" s="217"/>
      <c r="N81" s="217"/>
      <c r="O81" s="218"/>
      <c r="P81" s="130"/>
      <c r="Q81" s="95"/>
      <c r="R81" s="236"/>
      <c r="S81" s="151"/>
      <c r="T81" s="151"/>
      <c r="U81" s="151"/>
      <c r="V81" s="15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</row>
    <row r="82" spans="1:42" s="152" customFormat="1" ht="15.75" customHeight="1">
      <c r="A82" s="94"/>
      <c r="B82" s="78"/>
      <c r="C82" s="78"/>
      <c r="D82" s="79"/>
      <c r="E82" s="79"/>
      <c r="F82" s="240">
        <v>9.2</v>
      </c>
      <c r="G82" s="240">
        <v>9.7</v>
      </c>
      <c r="H82" s="240">
        <v>10.1</v>
      </c>
      <c r="I82" s="240">
        <v>7.6</v>
      </c>
      <c r="J82" s="240">
        <v>9.1</v>
      </c>
      <c r="K82" s="240">
        <v>8.9</v>
      </c>
      <c r="L82" s="217"/>
      <c r="M82" s="217"/>
      <c r="N82" s="217"/>
      <c r="O82" s="218"/>
      <c r="P82" s="130"/>
      <c r="Q82" s="95"/>
      <c r="R82" s="236"/>
      <c r="S82" s="151"/>
      <c r="T82" s="151"/>
      <c r="U82" s="151"/>
      <c r="V82" s="151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</row>
    <row r="83" spans="1:42" s="152" customFormat="1" ht="15.75" customHeight="1">
      <c r="A83" s="94"/>
      <c r="B83" s="78"/>
      <c r="C83" s="78"/>
      <c r="D83" s="79"/>
      <c r="E83" s="79"/>
      <c r="F83" s="240">
        <v>7.3</v>
      </c>
      <c r="G83" s="240">
        <v>10.5</v>
      </c>
      <c r="H83" s="218"/>
      <c r="I83" s="218"/>
      <c r="J83" s="218"/>
      <c r="K83" s="218"/>
      <c r="L83" s="218"/>
      <c r="M83" s="218"/>
      <c r="N83" s="218"/>
      <c r="O83" s="218"/>
      <c r="P83" s="130"/>
      <c r="Q83" s="95"/>
      <c r="R83" s="236"/>
      <c r="S83" s="151"/>
      <c r="T83" s="151"/>
      <c r="U83" s="151"/>
      <c r="V83" s="151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</row>
    <row r="84" spans="1:42" s="152" customFormat="1" ht="15.75" customHeight="1">
      <c r="A84" s="94" t="s">
        <v>8</v>
      </c>
      <c r="B84" s="1" t="s">
        <v>90</v>
      </c>
      <c r="C84" s="1" t="s">
        <v>230</v>
      </c>
      <c r="D84" s="1">
        <v>1997</v>
      </c>
      <c r="E84" s="81" t="s">
        <v>15</v>
      </c>
      <c r="F84" s="239">
        <v>26.3</v>
      </c>
      <c r="G84" s="239">
        <v>53.3</v>
      </c>
      <c r="H84" s="239">
        <v>72.7</v>
      </c>
      <c r="I84" s="239">
        <v>93.7</v>
      </c>
      <c r="J84" s="217"/>
      <c r="K84" s="217"/>
      <c r="L84" s="217"/>
      <c r="M84" s="217"/>
      <c r="N84" s="217"/>
      <c r="O84" s="242">
        <v>109.7</v>
      </c>
      <c r="P84" s="130">
        <f>R105</f>
        <v>8.125</v>
      </c>
      <c r="Q84" s="217" t="s">
        <v>15</v>
      </c>
      <c r="R84" s="236"/>
      <c r="S84" s="151"/>
      <c r="T84" s="151"/>
      <c r="U84" s="151"/>
      <c r="V84" s="151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</row>
    <row r="85" spans="1:42" s="152" customFormat="1" ht="15.75" customHeight="1">
      <c r="A85" s="94"/>
      <c r="B85" s="78"/>
      <c r="C85" s="78"/>
      <c r="D85" s="79"/>
      <c r="E85" s="79"/>
      <c r="F85" s="240">
        <v>8.5</v>
      </c>
      <c r="G85" s="240">
        <v>9.5</v>
      </c>
      <c r="H85" s="240">
        <v>9.5</v>
      </c>
      <c r="I85" s="240">
        <v>10.6</v>
      </c>
      <c r="J85" s="240">
        <v>9.3</v>
      </c>
      <c r="K85" s="217"/>
      <c r="L85" s="217"/>
      <c r="M85" s="217"/>
      <c r="N85" s="217"/>
      <c r="O85" s="218"/>
      <c r="P85" s="130"/>
      <c r="Q85" s="95"/>
      <c r="R85" s="236"/>
      <c r="S85" s="151"/>
      <c r="T85" s="151"/>
      <c r="U85" s="151"/>
      <c r="V85" s="151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</row>
    <row r="86" spans="1:42" s="152" customFormat="1" ht="15.75" customHeight="1">
      <c r="A86" s="94"/>
      <c r="B86" s="78"/>
      <c r="C86" s="78"/>
      <c r="D86" s="79"/>
      <c r="E86" s="79"/>
      <c r="F86" s="240">
        <v>8.1</v>
      </c>
      <c r="G86" s="240">
        <v>7.7</v>
      </c>
      <c r="H86" s="240">
        <v>9.9</v>
      </c>
      <c r="I86" s="240">
        <v>10.4</v>
      </c>
      <c r="J86" s="240">
        <v>6.7</v>
      </c>
      <c r="K86" s="217"/>
      <c r="L86" s="217"/>
      <c r="M86" s="217"/>
      <c r="N86" s="217"/>
      <c r="O86" s="218"/>
      <c r="P86" s="130"/>
      <c r="Q86" s="95"/>
      <c r="R86" s="236"/>
      <c r="S86" s="151"/>
      <c r="T86" s="151"/>
      <c r="U86" s="151"/>
      <c r="V86" s="151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</row>
    <row r="87" spans="1:42" s="152" customFormat="1" ht="15.75" customHeight="1">
      <c r="A87" s="94"/>
      <c r="B87" s="78"/>
      <c r="C87" s="78"/>
      <c r="D87" s="79"/>
      <c r="E87" s="79"/>
      <c r="F87" s="240">
        <v>9.7</v>
      </c>
      <c r="G87" s="240">
        <v>9.8</v>
      </c>
      <c r="H87" s="218"/>
      <c r="I87" s="218"/>
      <c r="J87" s="218"/>
      <c r="K87" s="218"/>
      <c r="L87" s="218"/>
      <c r="M87" s="218"/>
      <c r="N87" s="218"/>
      <c r="O87" s="218"/>
      <c r="P87" s="130"/>
      <c r="Q87" s="95"/>
      <c r="R87" s="236"/>
      <c r="S87" s="151"/>
      <c r="T87" s="151"/>
      <c r="U87" s="151"/>
      <c r="V87" s="151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</row>
    <row r="88" spans="1:42" s="152" customFormat="1" ht="15.75" customHeight="1">
      <c r="A88" s="94" t="s">
        <v>9</v>
      </c>
      <c r="B88" s="1" t="s">
        <v>87</v>
      </c>
      <c r="C88" s="1" t="s">
        <v>226</v>
      </c>
      <c r="D88" s="1">
        <v>1999</v>
      </c>
      <c r="E88" s="81" t="s">
        <v>15</v>
      </c>
      <c r="F88" s="239">
        <v>27.4</v>
      </c>
      <c r="G88" s="242">
        <v>54</v>
      </c>
      <c r="H88" s="239">
        <v>72.7</v>
      </c>
      <c r="I88" s="217"/>
      <c r="J88" s="217"/>
      <c r="K88" s="217"/>
      <c r="L88" s="217"/>
      <c r="M88" s="217"/>
      <c r="N88" s="217"/>
      <c r="O88" s="242">
        <v>90</v>
      </c>
      <c r="P88" s="130">
        <f>R106</f>
        <v>5.75</v>
      </c>
      <c r="Q88" s="217" t="s">
        <v>15</v>
      </c>
      <c r="R88" s="236"/>
      <c r="S88" s="151"/>
      <c r="T88" s="151"/>
      <c r="U88" s="151"/>
      <c r="V88" s="151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</row>
    <row r="89" spans="1:42" s="152" customFormat="1" ht="15.75" customHeight="1">
      <c r="A89" s="94"/>
      <c r="B89" s="78"/>
      <c r="C89" s="90"/>
      <c r="D89" s="94"/>
      <c r="E89" s="79"/>
      <c r="F89" s="243">
        <v>9</v>
      </c>
      <c r="G89" s="243">
        <v>10</v>
      </c>
      <c r="H89" s="240">
        <v>7.9</v>
      </c>
      <c r="I89" s="240">
        <v>9.1</v>
      </c>
      <c r="J89" s="217"/>
      <c r="K89" s="217"/>
      <c r="L89" s="217"/>
      <c r="M89" s="217"/>
      <c r="N89" s="217"/>
      <c r="O89" s="218"/>
      <c r="P89" s="130"/>
      <c r="Q89" s="95"/>
      <c r="R89" s="236"/>
      <c r="S89" s="151"/>
      <c r="T89" s="151"/>
      <c r="U89" s="151"/>
      <c r="V89" s="151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</row>
    <row r="90" spans="1:42" s="152" customFormat="1" ht="15.75" customHeight="1">
      <c r="A90" s="94"/>
      <c r="B90" s="78"/>
      <c r="C90" s="90"/>
      <c r="D90" s="94"/>
      <c r="E90" s="79"/>
      <c r="F90" s="240">
        <v>9.2</v>
      </c>
      <c r="G90" s="240">
        <v>8.5</v>
      </c>
      <c r="H90" s="240">
        <v>10.8</v>
      </c>
      <c r="I90" s="240">
        <v>8.2</v>
      </c>
      <c r="J90" s="217"/>
      <c r="K90" s="217"/>
      <c r="L90" s="217"/>
      <c r="M90" s="217"/>
      <c r="N90" s="217"/>
      <c r="O90" s="218"/>
      <c r="P90" s="130"/>
      <c r="Q90" s="95"/>
      <c r="R90" s="236"/>
      <c r="S90" s="151"/>
      <c r="T90" s="151"/>
      <c r="U90" s="151"/>
      <c r="V90" s="151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</row>
    <row r="91" spans="1:42" s="152" customFormat="1" ht="15.75" customHeight="1">
      <c r="A91" s="90"/>
      <c r="B91" s="78"/>
      <c r="C91" s="90"/>
      <c r="D91" s="94"/>
      <c r="E91" s="79"/>
      <c r="F91" s="240">
        <v>9.2</v>
      </c>
      <c r="G91" s="240">
        <v>8.1</v>
      </c>
      <c r="H91" s="218"/>
      <c r="I91" s="218"/>
      <c r="J91" s="218"/>
      <c r="K91" s="218"/>
      <c r="L91" s="218"/>
      <c r="M91" s="218"/>
      <c r="N91" s="218"/>
      <c r="O91" s="218"/>
      <c r="P91" s="130"/>
      <c r="Q91" s="90"/>
      <c r="R91" s="236"/>
      <c r="S91" s="151"/>
      <c r="T91" s="151"/>
      <c r="U91" s="151"/>
      <c r="V91" s="151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</row>
    <row r="92" spans="1:42" s="152" customFormat="1" ht="15.75" customHeight="1">
      <c r="A92" s="94" t="s">
        <v>10</v>
      </c>
      <c r="B92" s="1" t="s">
        <v>231</v>
      </c>
      <c r="C92" s="1" t="s">
        <v>232</v>
      </c>
      <c r="D92" s="1">
        <v>1999</v>
      </c>
      <c r="E92" s="81" t="s">
        <v>15</v>
      </c>
      <c r="F92" s="239">
        <v>25.6</v>
      </c>
      <c r="G92" s="239">
        <v>52.9</v>
      </c>
      <c r="H92" s="217"/>
      <c r="I92" s="217"/>
      <c r="J92" s="217"/>
      <c r="K92" s="217"/>
      <c r="L92" s="217"/>
      <c r="M92" s="217"/>
      <c r="N92" s="217"/>
      <c r="O92" s="239">
        <v>69.2</v>
      </c>
      <c r="P92" s="218"/>
      <c r="Q92" s="217" t="s">
        <v>15</v>
      </c>
      <c r="R92" s="236"/>
      <c r="S92" s="151"/>
      <c r="T92" s="151"/>
      <c r="U92" s="151"/>
      <c r="V92" s="151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</row>
    <row r="93" spans="1:42" s="152" customFormat="1" ht="15.75" customHeight="1">
      <c r="A93" s="90"/>
      <c r="B93" s="78"/>
      <c r="C93" s="90"/>
      <c r="D93" s="90"/>
      <c r="E93" s="90"/>
      <c r="F93" s="240">
        <v>8.8</v>
      </c>
      <c r="G93" s="243">
        <v>9</v>
      </c>
      <c r="H93" s="240">
        <v>8.6</v>
      </c>
      <c r="I93" s="217"/>
      <c r="J93" s="217"/>
      <c r="K93" s="217"/>
      <c r="L93" s="217"/>
      <c r="M93" s="217"/>
      <c r="N93" s="217"/>
      <c r="O93" s="218"/>
      <c r="P93" s="218"/>
      <c r="Q93" s="95"/>
      <c r="R93" s="236"/>
      <c r="S93" s="151"/>
      <c r="T93" s="151"/>
      <c r="U93" s="151"/>
      <c r="V93" s="151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</row>
    <row r="94" spans="1:52" s="152" customFormat="1" ht="15.75">
      <c r="A94" s="90"/>
      <c r="C94" s="90"/>
      <c r="D94" s="90"/>
      <c r="E94" s="90"/>
      <c r="F94" s="240">
        <v>7.4</v>
      </c>
      <c r="G94" s="240">
        <v>9.8</v>
      </c>
      <c r="H94" s="240">
        <v>7.7</v>
      </c>
      <c r="I94" s="217"/>
      <c r="J94" s="217"/>
      <c r="K94" s="217"/>
      <c r="L94" s="217"/>
      <c r="M94" s="217"/>
      <c r="N94" s="217"/>
      <c r="O94" s="218"/>
      <c r="P94" s="218"/>
      <c r="Q94" s="90"/>
      <c r="R94" s="234"/>
      <c r="S94" s="90"/>
      <c r="T94" s="90"/>
      <c r="U94" s="90"/>
      <c r="V94" s="90"/>
      <c r="W94" s="90"/>
      <c r="X94" s="90"/>
      <c r="Y94" s="95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6:52" s="152" customFormat="1" ht="15.75">
      <c r="F95" s="240">
        <v>9.4</v>
      </c>
      <c r="G95" s="240">
        <v>8.5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90"/>
      <c r="R95" s="234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6:52" s="152" customFormat="1" ht="15.75">
      <c r="F96" s="198"/>
      <c r="G96" s="198"/>
      <c r="H96" s="198"/>
      <c r="I96" s="198"/>
      <c r="J96" s="198"/>
      <c r="K96" s="198"/>
      <c r="L96" s="198"/>
      <c r="M96" s="198"/>
      <c r="N96" s="198"/>
      <c r="O96" s="90"/>
      <c r="P96" s="90"/>
      <c r="Q96" s="90"/>
      <c r="R96" s="234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5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ht="18.75">
      <c r="A97" s="76" t="s">
        <v>57</v>
      </c>
    </row>
    <row r="98" ht="18.75">
      <c r="A98" s="76"/>
    </row>
    <row r="99" spans="1:18" ht="15.75">
      <c r="A99" s="156" t="s">
        <v>50</v>
      </c>
      <c r="B99" s="248" t="s">
        <v>51</v>
      </c>
      <c r="C99" s="248"/>
      <c r="D99" s="156"/>
      <c r="E99" s="156" t="s">
        <v>52</v>
      </c>
      <c r="F99" s="156" t="s">
        <v>53</v>
      </c>
      <c r="G99" s="156"/>
      <c r="H99" s="156"/>
      <c r="I99" s="156"/>
      <c r="J99" s="156" t="s">
        <v>54</v>
      </c>
      <c r="K99" s="133" t="s">
        <v>61</v>
      </c>
      <c r="L99" s="156" t="s">
        <v>55</v>
      </c>
      <c r="N99" s="196"/>
      <c r="R99" s="234">
        <f>19/8</f>
        <v>2.375</v>
      </c>
    </row>
    <row r="100" spans="1:18" ht="15.75">
      <c r="A100" s="80" t="s">
        <v>151</v>
      </c>
      <c r="B100" s="10" t="s">
        <v>229</v>
      </c>
      <c r="C100" s="10" t="s">
        <v>212</v>
      </c>
      <c r="D100" s="1">
        <v>1999</v>
      </c>
      <c r="E100" s="12" t="s">
        <v>1</v>
      </c>
      <c r="F100" s="11">
        <v>92</v>
      </c>
      <c r="G100" s="12">
        <v>92</v>
      </c>
      <c r="H100" s="12">
        <v>96</v>
      </c>
      <c r="I100" s="12">
        <v>95</v>
      </c>
      <c r="J100" s="80">
        <v>375</v>
      </c>
      <c r="K100" s="130"/>
      <c r="L100" s="81"/>
      <c r="N100" s="81"/>
      <c r="R100" s="234">
        <v>20</v>
      </c>
    </row>
    <row r="101" spans="1:18" ht="15.75">
      <c r="A101" s="80" t="s">
        <v>151</v>
      </c>
      <c r="B101" s="10" t="s">
        <v>87</v>
      </c>
      <c r="C101" s="10" t="s">
        <v>226</v>
      </c>
      <c r="D101" s="1">
        <v>1999</v>
      </c>
      <c r="E101" s="12" t="s">
        <v>15</v>
      </c>
      <c r="F101" s="11">
        <v>89</v>
      </c>
      <c r="G101" s="12">
        <v>91</v>
      </c>
      <c r="H101" s="12">
        <v>93</v>
      </c>
      <c r="I101" s="12">
        <v>96</v>
      </c>
      <c r="J101" s="80">
        <v>369</v>
      </c>
      <c r="K101" s="130"/>
      <c r="L101" s="81"/>
      <c r="N101" s="81"/>
      <c r="R101" s="234">
        <f>R100-R99</f>
        <v>17.625</v>
      </c>
    </row>
    <row r="102" spans="1:18" ht="15.75">
      <c r="A102" s="80" t="s">
        <v>151</v>
      </c>
      <c r="B102" s="10" t="s">
        <v>30</v>
      </c>
      <c r="C102" s="10" t="s">
        <v>225</v>
      </c>
      <c r="D102" s="1">
        <v>2000</v>
      </c>
      <c r="E102" s="12" t="s">
        <v>1</v>
      </c>
      <c r="F102" s="11">
        <v>94</v>
      </c>
      <c r="G102" s="12">
        <v>87</v>
      </c>
      <c r="H102" s="12">
        <v>87</v>
      </c>
      <c r="I102" s="12">
        <v>96</v>
      </c>
      <c r="J102" s="80">
        <v>364</v>
      </c>
      <c r="K102" s="130"/>
      <c r="L102" s="81"/>
      <c r="N102" s="9"/>
      <c r="R102" s="234">
        <f>R101-R99</f>
        <v>15.25</v>
      </c>
    </row>
    <row r="103" spans="1:18" ht="15.75">
      <c r="A103" s="80" t="s">
        <v>151</v>
      </c>
      <c r="B103" s="135" t="s">
        <v>85</v>
      </c>
      <c r="C103" s="135" t="s">
        <v>86</v>
      </c>
      <c r="D103" s="11">
        <v>1997</v>
      </c>
      <c r="E103" s="12" t="s">
        <v>1</v>
      </c>
      <c r="F103" s="11">
        <v>92</v>
      </c>
      <c r="G103" s="12">
        <v>89</v>
      </c>
      <c r="H103" s="12">
        <v>93</v>
      </c>
      <c r="I103" s="12">
        <v>89</v>
      </c>
      <c r="J103" s="80">
        <v>363</v>
      </c>
      <c r="K103" s="130"/>
      <c r="L103" s="81"/>
      <c r="N103" s="81"/>
      <c r="R103" s="234">
        <f>R102-R99</f>
        <v>12.875</v>
      </c>
    </row>
    <row r="104" spans="1:18" ht="15.75">
      <c r="A104" s="80" t="s">
        <v>151</v>
      </c>
      <c r="B104" s="135" t="s">
        <v>90</v>
      </c>
      <c r="C104" s="135" t="s">
        <v>230</v>
      </c>
      <c r="D104" s="11">
        <v>1997</v>
      </c>
      <c r="E104" s="12" t="s">
        <v>15</v>
      </c>
      <c r="F104" s="11">
        <v>89</v>
      </c>
      <c r="G104" s="12">
        <v>92</v>
      </c>
      <c r="H104" s="12">
        <v>91</v>
      </c>
      <c r="I104" s="12">
        <v>90</v>
      </c>
      <c r="J104" s="80">
        <v>362</v>
      </c>
      <c r="K104" s="130"/>
      <c r="L104" s="81"/>
      <c r="N104" s="81"/>
      <c r="R104" s="234">
        <f>R103-R99</f>
        <v>10.5</v>
      </c>
    </row>
    <row r="105" spans="1:18" ht="15.75">
      <c r="A105" s="80" t="s">
        <v>151</v>
      </c>
      <c r="B105" s="135" t="s">
        <v>383</v>
      </c>
      <c r="C105" s="135" t="s">
        <v>384</v>
      </c>
      <c r="D105" s="1">
        <v>1999</v>
      </c>
      <c r="E105" s="9" t="s">
        <v>1</v>
      </c>
      <c r="F105" s="8">
        <v>86</v>
      </c>
      <c r="G105" s="9">
        <v>88</v>
      </c>
      <c r="H105" s="9">
        <v>90</v>
      </c>
      <c r="I105" s="9">
        <v>85</v>
      </c>
      <c r="J105" s="80">
        <v>349</v>
      </c>
      <c r="K105" s="130"/>
      <c r="R105" s="234">
        <f>R104-R99</f>
        <v>8.125</v>
      </c>
    </row>
    <row r="106" spans="1:52" s="152" customFormat="1" ht="15.75">
      <c r="A106" s="80" t="s">
        <v>151</v>
      </c>
      <c r="B106" s="135" t="s">
        <v>231</v>
      </c>
      <c r="C106" s="135" t="s">
        <v>232</v>
      </c>
      <c r="D106" s="11">
        <v>1999</v>
      </c>
      <c r="E106" s="12" t="s">
        <v>15</v>
      </c>
      <c r="F106" s="11">
        <v>83</v>
      </c>
      <c r="G106" s="12">
        <v>93</v>
      </c>
      <c r="H106" s="12">
        <v>83</v>
      </c>
      <c r="I106" s="12">
        <v>83</v>
      </c>
      <c r="J106" s="80">
        <v>342</v>
      </c>
      <c r="K106" s="130"/>
      <c r="L106" s="81"/>
      <c r="N106" s="81"/>
      <c r="O106" s="90"/>
      <c r="P106" s="90"/>
      <c r="Q106" s="90"/>
      <c r="R106" s="234">
        <f>R105-R99</f>
        <v>5.75</v>
      </c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s="152" customFormat="1" ht="15.75">
      <c r="A107" s="80" t="s">
        <v>151</v>
      </c>
      <c r="B107" s="135" t="s">
        <v>233</v>
      </c>
      <c r="C107" s="135" t="s">
        <v>234</v>
      </c>
      <c r="D107" s="11">
        <v>2000</v>
      </c>
      <c r="E107" s="12" t="s">
        <v>1</v>
      </c>
      <c r="F107" s="11">
        <v>87</v>
      </c>
      <c r="G107" s="12">
        <v>85</v>
      </c>
      <c r="H107" s="12">
        <v>84</v>
      </c>
      <c r="I107" s="12">
        <v>86</v>
      </c>
      <c r="J107" s="80">
        <v>342</v>
      </c>
      <c r="K107" s="130"/>
      <c r="L107" s="81"/>
      <c r="N107" s="81"/>
      <c r="O107" s="90"/>
      <c r="P107" s="90"/>
      <c r="Q107" s="90"/>
      <c r="R107" s="234">
        <f>R106-R99</f>
        <v>3.375</v>
      </c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s="152" customFormat="1" ht="15.75">
      <c r="A108" s="12" t="s">
        <v>11</v>
      </c>
      <c r="B108" s="11" t="s">
        <v>385</v>
      </c>
      <c r="C108" s="11" t="s">
        <v>386</v>
      </c>
      <c r="D108" s="11">
        <v>1999</v>
      </c>
      <c r="E108" s="12" t="s">
        <v>1</v>
      </c>
      <c r="F108" s="11">
        <v>86</v>
      </c>
      <c r="G108" s="12">
        <v>79</v>
      </c>
      <c r="H108" s="12">
        <v>92</v>
      </c>
      <c r="I108" s="12">
        <v>84</v>
      </c>
      <c r="J108" s="80">
        <v>341</v>
      </c>
      <c r="K108" s="130">
        <v>1</v>
      </c>
      <c r="L108" s="81"/>
      <c r="N108" s="81"/>
      <c r="O108" s="90"/>
      <c r="P108" s="90"/>
      <c r="Q108" s="90"/>
      <c r="R108" s="234">
        <f>R107-R99</f>
        <v>1</v>
      </c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2:52" s="152" customFormat="1" ht="15.75">
      <c r="B109" s="11"/>
      <c r="C109" s="11"/>
      <c r="D109" s="11"/>
      <c r="E109" s="12"/>
      <c r="F109" s="11"/>
      <c r="G109" s="12"/>
      <c r="H109" s="12"/>
      <c r="I109" s="12"/>
      <c r="J109" s="12"/>
      <c r="K109" s="13"/>
      <c r="L109" s="130"/>
      <c r="M109" s="81"/>
      <c r="N109" s="81"/>
      <c r="O109" s="90"/>
      <c r="P109" s="90"/>
      <c r="Q109" s="90"/>
      <c r="R109" s="234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</sheetData>
  <sheetProtection/>
  <mergeCells count="11">
    <mergeCell ref="A1:Q1"/>
    <mergeCell ref="B99:C99"/>
    <mergeCell ref="F7:G7"/>
    <mergeCell ref="B44:C44"/>
    <mergeCell ref="B7:C7"/>
    <mergeCell ref="H7:M7"/>
    <mergeCell ref="A57:Q57"/>
    <mergeCell ref="B63:C63"/>
    <mergeCell ref="F63:G63"/>
    <mergeCell ref="H63:M63"/>
    <mergeCell ref="F44:I44"/>
  </mergeCells>
  <printOptions/>
  <pageMargins left="0.35433070866141736" right="0.15748031496062992" top="0.7874015748031497" bottom="0.1968503937007874" header="0.5905511811023623" footer="0"/>
  <pageSetup horizontalDpi="600" verticalDpi="600" orientation="portrait" paperSize="9" scale="79" r:id="rId2"/>
  <headerFooter alignWithMargins="0">
    <oddHeader>&amp;L&amp;G</oddHeader>
  </headerFooter>
  <rowBreaks count="1" manualBreakCount="1">
    <brk id="56" max="16" man="1"/>
  </rowBreaks>
  <ignoredErrors>
    <ignoredError sqref="F12:O27 F28:J31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20.00390625" style="0" customWidth="1"/>
    <col min="4" max="4" width="6.7109375" style="0" customWidth="1"/>
    <col min="5" max="5" width="7.57421875" style="0" customWidth="1"/>
    <col min="6" max="8" width="4.421875" style="0" customWidth="1"/>
    <col min="9" max="9" width="6.7109375" style="0" customWidth="1"/>
    <col min="10" max="12" width="4.421875" style="0" customWidth="1"/>
    <col min="13" max="13" width="6.7109375" style="0" customWidth="1"/>
    <col min="14" max="14" width="8.7109375" style="0" customWidth="1"/>
    <col min="18" max="18" width="0" style="0" hidden="1" customWidth="1"/>
  </cols>
  <sheetData>
    <row r="1" spans="1:16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ht="15.75">
      <c r="M2" s="67"/>
    </row>
    <row r="3" spans="1:15" ht="15.75">
      <c r="A3" s="155" t="s">
        <v>135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152"/>
      <c r="O3" s="1" t="s">
        <v>138</v>
      </c>
    </row>
    <row r="4" spans="1:15" s="152" customFormat="1" ht="15.75">
      <c r="A4" s="155"/>
      <c r="O4" s="1"/>
    </row>
    <row r="5" ht="18.75">
      <c r="A5" s="76" t="s">
        <v>205</v>
      </c>
    </row>
    <row r="6" ht="18.75">
      <c r="A6" s="76"/>
    </row>
    <row r="7" spans="1:16" ht="15.75">
      <c r="A7" s="156" t="s">
        <v>50</v>
      </c>
      <c r="B7" s="248" t="s">
        <v>51</v>
      </c>
      <c r="C7" s="248"/>
      <c r="D7" s="156"/>
      <c r="E7" s="156" t="s">
        <v>52</v>
      </c>
      <c r="F7" s="199"/>
      <c r="G7" s="199"/>
      <c r="H7" s="199"/>
      <c r="I7" s="199"/>
      <c r="J7" s="199"/>
      <c r="K7" s="199"/>
      <c r="L7" s="200"/>
      <c r="M7" s="200"/>
      <c r="N7" s="156" t="s">
        <v>54</v>
      </c>
      <c r="O7" s="133" t="s">
        <v>61</v>
      </c>
      <c r="P7" s="156" t="s">
        <v>55</v>
      </c>
    </row>
    <row r="8" spans="1:16" ht="15.75">
      <c r="A8" s="127" t="s">
        <v>0</v>
      </c>
      <c r="B8" s="1" t="s">
        <v>13</v>
      </c>
      <c r="C8" s="1" t="s">
        <v>24</v>
      </c>
      <c r="D8" s="69">
        <v>1993</v>
      </c>
      <c r="E8" s="68" t="s">
        <v>6</v>
      </c>
      <c r="F8" s="139">
        <v>3</v>
      </c>
      <c r="G8" s="139">
        <v>3</v>
      </c>
      <c r="H8" s="139">
        <v>2</v>
      </c>
      <c r="I8" s="139">
        <v>2</v>
      </c>
      <c r="J8" s="139">
        <v>2</v>
      </c>
      <c r="K8" s="139">
        <v>3</v>
      </c>
      <c r="L8" s="139">
        <v>3</v>
      </c>
      <c r="M8" s="139">
        <v>1</v>
      </c>
      <c r="N8" s="140">
        <f aca="true" t="shared" si="0" ref="N8:N13">SUM(F8:M8)</f>
        <v>19</v>
      </c>
      <c r="O8" s="130">
        <v>20</v>
      </c>
      <c r="P8" s="150" t="s">
        <v>6</v>
      </c>
    </row>
    <row r="9" spans="1:16" ht="15.75">
      <c r="A9" s="127" t="s">
        <v>2</v>
      </c>
      <c r="B9" s="1" t="s">
        <v>21</v>
      </c>
      <c r="C9" s="1" t="s">
        <v>22</v>
      </c>
      <c r="D9" s="69">
        <v>1976</v>
      </c>
      <c r="E9" s="68" t="s">
        <v>6</v>
      </c>
      <c r="F9" s="139">
        <v>2</v>
      </c>
      <c r="G9" s="139">
        <v>3</v>
      </c>
      <c r="H9" s="139">
        <v>4</v>
      </c>
      <c r="I9" s="139">
        <v>1</v>
      </c>
      <c r="J9" s="139">
        <v>3</v>
      </c>
      <c r="K9" s="139">
        <v>1</v>
      </c>
      <c r="L9" s="139">
        <v>3</v>
      </c>
      <c r="M9" s="139">
        <v>1</v>
      </c>
      <c r="N9" s="140">
        <f t="shared" si="0"/>
        <v>18</v>
      </c>
      <c r="O9" s="130">
        <f>R19</f>
        <v>16.833333333333332</v>
      </c>
      <c r="P9" s="150" t="s">
        <v>6</v>
      </c>
    </row>
    <row r="10" spans="1:16" ht="15.75">
      <c r="A10" s="127" t="s">
        <v>3</v>
      </c>
      <c r="B10" s="1" t="s">
        <v>176</v>
      </c>
      <c r="C10" s="1" t="s">
        <v>177</v>
      </c>
      <c r="D10" s="69">
        <v>1975</v>
      </c>
      <c r="E10" s="68" t="s">
        <v>15</v>
      </c>
      <c r="F10" s="139">
        <v>3</v>
      </c>
      <c r="G10" s="139">
        <v>1</v>
      </c>
      <c r="H10" s="139">
        <v>0</v>
      </c>
      <c r="I10" s="139">
        <v>1</v>
      </c>
      <c r="J10" s="139">
        <v>2</v>
      </c>
      <c r="K10" s="139">
        <v>2</v>
      </c>
      <c r="L10" s="139">
        <v>0</v>
      </c>
      <c r="M10" s="139"/>
      <c r="N10" s="140">
        <f t="shared" si="0"/>
        <v>9</v>
      </c>
      <c r="O10" s="130">
        <f>R20</f>
        <v>13.666666666666666</v>
      </c>
      <c r="P10" s="150" t="s">
        <v>15</v>
      </c>
    </row>
    <row r="11" spans="1:16" ht="15.75">
      <c r="A11" s="120">
        <v>4</v>
      </c>
      <c r="B11" s="1" t="s">
        <v>131</v>
      </c>
      <c r="C11" s="1" t="s">
        <v>132</v>
      </c>
      <c r="D11" s="69">
        <v>1973</v>
      </c>
      <c r="E11" s="68" t="s">
        <v>1</v>
      </c>
      <c r="F11" s="139">
        <v>0</v>
      </c>
      <c r="G11" s="139">
        <v>1</v>
      </c>
      <c r="H11" s="139">
        <v>1</v>
      </c>
      <c r="I11" s="139">
        <v>1</v>
      </c>
      <c r="J11" s="139">
        <v>3</v>
      </c>
      <c r="K11" s="139">
        <v>2</v>
      </c>
      <c r="L11" s="139"/>
      <c r="M11" s="139"/>
      <c r="N11" s="140">
        <f t="shared" si="0"/>
        <v>8</v>
      </c>
      <c r="O11" s="130">
        <f>R21</f>
        <v>10.5</v>
      </c>
      <c r="P11" s="150" t="s">
        <v>1</v>
      </c>
    </row>
    <row r="12" spans="1:16" ht="15.75">
      <c r="A12" s="120">
        <v>5</v>
      </c>
      <c r="B12" s="1" t="s">
        <v>340</v>
      </c>
      <c r="C12" s="1" t="s">
        <v>341</v>
      </c>
      <c r="D12" s="69">
        <v>1985</v>
      </c>
      <c r="E12" s="68" t="s">
        <v>15</v>
      </c>
      <c r="F12" s="139">
        <v>1</v>
      </c>
      <c r="G12" s="139">
        <v>0</v>
      </c>
      <c r="H12" s="139">
        <v>0</v>
      </c>
      <c r="I12" s="139">
        <v>1</v>
      </c>
      <c r="J12" s="139">
        <v>2</v>
      </c>
      <c r="K12" s="139"/>
      <c r="L12" s="139"/>
      <c r="M12" s="139"/>
      <c r="N12" s="140">
        <f t="shared" si="0"/>
        <v>4</v>
      </c>
      <c r="O12" s="130">
        <f>R22</f>
        <v>7.333333333333334</v>
      </c>
      <c r="P12" s="150" t="s">
        <v>15</v>
      </c>
    </row>
    <row r="13" spans="1:16" ht="15.75">
      <c r="A13" s="138">
        <v>6</v>
      </c>
      <c r="B13" s="1" t="s">
        <v>168</v>
      </c>
      <c r="C13" s="1" t="s">
        <v>169</v>
      </c>
      <c r="D13" s="69">
        <v>1991</v>
      </c>
      <c r="E13" s="68" t="s">
        <v>15</v>
      </c>
      <c r="F13" s="139">
        <v>0</v>
      </c>
      <c r="G13" s="139">
        <v>0</v>
      </c>
      <c r="H13" s="139">
        <v>0</v>
      </c>
      <c r="I13" s="139">
        <v>0</v>
      </c>
      <c r="J13" s="139"/>
      <c r="K13" s="139"/>
      <c r="L13" s="139"/>
      <c r="M13" s="139"/>
      <c r="N13" s="140">
        <f t="shared" si="0"/>
        <v>0</v>
      </c>
      <c r="O13" s="130">
        <f>R23</f>
        <v>4.166666666666668</v>
      </c>
      <c r="P13" s="150" t="s">
        <v>15</v>
      </c>
    </row>
    <row r="14" ht="15.75">
      <c r="A14" s="135"/>
    </row>
    <row r="15" ht="18.75">
      <c r="A15" s="76" t="s">
        <v>130</v>
      </c>
    </row>
    <row r="16" spans="1:18" ht="15.75">
      <c r="A16" s="135"/>
      <c r="R16">
        <f>(O8-1)/6</f>
        <v>3.1666666666666665</v>
      </c>
    </row>
    <row r="17" spans="1:18" ht="15.75">
      <c r="A17" s="156" t="s">
        <v>50</v>
      </c>
      <c r="B17" s="248" t="s">
        <v>51</v>
      </c>
      <c r="C17" s="248"/>
      <c r="D17" s="156"/>
      <c r="E17" s="156" t="s">
        <v>52</v>
      </c>
      <c r="F17" s="260" t="s">
        <v>53</v>
      </c>
      <c r="G17" s="260"/>
      <c r="H17" s="260"/>
      <c r="I17" s="158"/>
      <c r="J17" s="260" t="s">
        <v>53</v>
      </c>
      <c r="K17" s="260"/>
      <c r="L17" s="260"/>
      <c r="M17" s="158"/>
      <c r="N17" s="158" t="s">
        <v>54</v>
      </c>
      <c r="O17" s="133" t="s">
        <v>61</v>
      </c>
      <c r="P17" s="156" t="s">
        <v>55</v>
      </c>
      <c r="R17" s="131"/>
    </row>
    <row r="18" spans="1:18" ht="15.75">
      <c r="A18" s="80" t="s">
        <v>151</v>
      </c>
      <c r="B18" s="67" t="s">
        <v>21</v>
      </c>
      <c r="C18" s="67" t="s">
        <v>22</v>
      </c>
      <c r="D18" s="69">
        <v>1976</v>
      </c>
      <c r="E18" s="68" t="s">
        <v>6</v>
      </c>
      <c r="F18" s="69">
        <v>97</v>
      </c>
      <c r="G18" s="69">
        <v>98</v>
      </c>
      <c r="H18" s="69">
        <v>93</v>
      </c>
      <c r="I18" s="70">
        <v>288</v>
      </c>
      <c r="J18" s="69">
        <v>93</v>
      </c>
      <c r="K18" s="69">
        <v>94</v>
      </c>
      <c r="L18" s="69">
        <v>90</v>
      </c>
      <c r="M18" s="70">
        <v>277</v>
      </c>
      <c r="N18" s="70">
        <v>565</v>
      </c>
      <c r="O18" s="130"/>
      <c r="R18" s="130">
        <f>O8</f>
        <v>20</v>
      </c>
    </row>
    <row r="19" spans="1:18" ht="15.75">
      <c r="A19" s="80" t="s">
        <v>151</v>
      </c>
      <c r="B19" s="67" t="s">
        <v>13</v>
      </c>
      <c r="C19" s="67" t="s">
        <v>24</v>
      </c>
      <c r="D19" s="69">
        <v>1993</v>
      </c>
      <c r="E19" s="68" t="s">
        <v>6</v>
      </c>
      <c r="F19" s="69">
        <v>98</v>
      </c>
      <c r="G19" s="69">
        <v>93</v>
      </c>
      <c r="H19" s="69">
        <v>89</v>
      </c>
      <c r="I19" s="70">
        <v>280</v>
      </c>
      <c r="J19" s="69">
        <v>96</v>
      </c>
      <c r="K19" s="69">
        <v>97</v>
      </c>
      <c r="L19" s="69">
        <v>90</v>
      </c>
      <c r="M19" s="70">
        <v>283</v>
      </c>
      <c r="N19" s="70">
        <v>563</v>
      </c>
      <c r="O19" s="130"/>
      <c r="R19" s="130">
        <f>R18-R16</f>
        <v>16.833333333333332</v>
      </c>
    </row>
    <row r="20" spans="1:18" ht="15.75">
      <c r="A20" s="80" t="s">
        <v>151</v>
      </c>
      <c r="B20" s="67" t="s">
        <v>340</v>
      </c>
      <c r="C20" s="67" t="s">
        <v>341</v>
      </c>
      <c r="D20" s="69">
        <v>1985</v>
      </c>
      <c r="E20" s="68" t="s">
        <v>15</v>
      </c>
      <c r="F20" s="69">
        <v>89</v>
      </c>
      <c r="G20" s="69">
        <v>77</v>
      </c>
      <c r="H20" s="69">
        <v>73</v>
      </c>
      <c r="I20" s="70">
        <v>239</v>
      </c>
      <c r="J20" s="69">
        <v>89</v>
      </c>
      <c r="K20" s="69">
        <v>65</v>
      </c>
      <c r="L20" s="69">
        <v>83</v>
      </c>
      <c r="M20" s="70">
        <v>237</v>
      </c>
      <c r="N20" s="70">
        <v>476</v>
      </c>
      <c r="O20" s="130"/>
      <c r="R20" s="130">
        <f>R19-R16</f>
        <v>13.666666666666666</v>
      </c>
    </row>
    <row r="21" spans="1:18" ht="15.75">
      <c r="A21" s="80" t="s">
        <v>151</v>
      </c>
      <c r="B21" s="135" t="s">
        <v>131</v>
      </c>
      <c r="C21" s="135" t="s">
        <v>132</v>
      </c>
      <c r="D21" s="69">
        <v>1973</v>
      </c>
      <c r="E21" s="68" t="s">
        <v>1</v>
      </c>
      <c r="F21" s="69">
        <v>87</v>
      </c>
      <c r="G21" s="69">
        <v>91</v>
      </c>
      <c r="H21" s="69">
        <v>89</v>
      </c>
      <c r="I21" s="70">
        <v>267</v>
      </c>
      <c r="J21" s="69">
        <v>81</v>
      </c>
      <c r="K21" s="69">
        <v>74</v>
      </c>
      <c r="L21" s="69">
        <v>40</v>
      </c>
      <c r="M21" s="70">
        <v>195</v>
      </c>
      <c r="N21" s="70">
        <v>462</v>
      </c>
      <c r="O21" s="130"/>
      <c r="R21" s="130">
        <f>R20-R16</f>
        <v>10.5</v>
      </c>
    </row>
    <row r="22" spans="1:18" ht="15.75">
      <c r="A22" s="80" t="s">
        <v>151</v>
      </c>
      <c r="B22" s="135" t="s">
        <v>176</v>
      </c>
      <c r="C22" s="135" t="s">
        <v>177</v>
      </c>
      <c r="D22" s="69">
        <v>1975</v>
      </c>
      <c r="E22" s="68" t="s">
        <v>15</v>
      </c>
      <c r="F22" s="69">
        <v>54</v>
      </c>
      <c r="G22" s="69">
        <v>73</v>
      </c>
      <c r="H22" s="69">
        <v>49</v>
      </c>
      <c r="I22" s="70">
        <v>176</v>
      </c>
      <c r="J22" s="69">
        <v>92</v>
      </c>
      <c r="K22" s="69">
        <v>89</v>
      </c>
      <c r="L22" s="69">
        <v>78</v>
      </c>
      <c r="M22" s="70">
        <v>259</v>
      </c>
      <c r="N22" s="70">
        <v>435</v>
      </c>
      <c r="O22" s="130"/>
      <c r="R22" s="130">
        <f>R21-R16</f>
        <v>7.333333333333334</v>
      </c>
    </row>
    <row r="23" spans="1:18" ht="15.75">
      <c r="A23" s="80" t="s">
        <v>151</v>
      </c>
      <c r="B23" s="135" t="s">
        <v>168</v>
      </c>
      <c r="C23" s="135" t="s">
        <v>169</v>
      </c>
      <c r="D23" s="69">
        <v>1991</v>
      </c>
      <c r="E23" s="68" t="s">
        <v>15</v>
      </c>
      <c r="F23" s="69">
        <v>86</v>
      </c>
      <c r="G23" s="69">
        <v>68</v>
      </c>
      <c r="H23" s="69">
        <v>51</v>
      </c>
      <c r="I23" s="70">
        <v>205</v>
      </c>
      <c r="J23" s="69">
        <v>78</v>
      </c>
      <c r="K23" s="69">
        <v>70</v>
      </c>
      <c r="L23" s="69">
        <v>66</v>
      </c>
      <c r="M23" s="70">
        <v>214</v>
      </c>
      <c r="N23" s="70">
        <v>419</v>
      </c>
      <c r="O23" s="130"/>
      <c r="R23" s="130">
        <f>R22-R16</f>
        <v>4.166666666666668</v>
      </c>
    </row>
    <row r="24" spans="1:18" ht="15.75">
      <c r="A24" s="69" t="s">
        <v>9</v>
      </c>
      <c r="B24" s="68" t="s">
        <v>161</v>
      </c>
      <c r="C24" s="68" t="s">
        <v>162</v>
      </c>
      <c r="D24" s="69">
        <v>1994</v>
      </c>
      <c r="E24" s="68" t="s">
        <v>15</v>
      </c>
      <c r="F24" s="69">
        <v>57</v>
      </c>
      <c r="G24" s="69">
        <v>76</v>
      </c>
      <c r="H24" s="69">
        <v>46</v>
      </c>
      <c r="I24" s="70">
        <v>179</v>
      </c>
      <c r="J24" s="69">
        <v>79</v>
      </c>
      <c r="K24" s="69">
        <v>86</v>
      </c>
      <c r="L24" s="69">
        <v>64</v>
      </c>
      <c r="M24" s="70">
        <v>229</v>
      </c>
      <c r="N24" s="70">
        <v>408</v>
      </c>
      <c r="O24" s="130">
        <v>1</v>
      </c>
      <c r="P24" s="150"/>
      <c r="R24" s="130">
        <f>R23-R16</f>
        <v>1.0000000000000013</v>
      </c>
    </row>
    <row r="25" spans="1:15" ht="15.75">
      <c r="A25" s="69"/>
      <c r="B25" s="68"/>
      <c r="C25" s="68"/>
      <c r="D25" s="69"/>
      <c r="E25" s="68"/>
      <c r="F25" s="69"/>
      <c r="G25" s="69"/>
      <c r="H25" s="69"/>
      <c r="I25" s="70"/>
      <c r="J25" s="69"/>
      <c r="K25" s="69"/>
      <c r="L25" s="69"/>
      <c r="M25" s="70"/>
      <c r="N25" s="70"/>
      <c r="O25" s="130"/>
    </row>
    <row r="27" spans="1:16" s="152" customFormat="1" ht="22.5">
      <c r="A27" s="247" t="s">
        <v>133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="152" customFormat="1" ht="15.75">
      <c r="M28" s="67"/>
    </row>
    <row r="29" spans="1:15" s="152" customFormat="1" ht="15.75">
      <c r="A29" s="155" t="s">
        <v>135</v>
      </c>
      <c r="O29" s="1" t="s">
        <v>138</v>
      </c>
    </row>
    <row r="30" spans="1:15" s="152" customFormat="1" ht="15.75">
      <c r="A30" s="155"/>
      <c r="O30" s="1"/>
    </row>
    <row r="31" s="152" customFormat="1" ht="18.75">
      <c r="A31" s="76" t="s">
        <v>206</v>
      </c>
    </row>
    <row r="32" s="152" customFormat="1" ht="18.75">
      <c r="A32" s="76"/>
    </row>
    <row r="33" spans="1:16" s="152" customFormat="1" ht="15.75">
      <c r="A33" s="156" t="s">
        <v>50</v>
      </c>
      <c r="B33" s="199" t="s">
        <v>51</v>
      </c>
      <c r="C33" s="227"/>
      <c r="D33" s="156"/>
      <c r="E33" s="156" t="s">
        <v>52</v>
      </c>
      <c r="F33" s="199"/>
      <c r="G33" s="199"/>
      <c r="H33" s="199"/>
      <c r="I33" s="199"/>
      <c r="J33" s="199"/>
      <c r="K33" s="199"/>
      <c r="L33" s="200"/>
      <c r="M33" s="200"/>
      <c r="N33" s="156" t="s">
        <v>54</v>
      </c>
      <c r="O33" s="133" t="s">
        <v>61</v>
      </c>
      <c r="P33" s="156" t="s">
        <v>55</v>
      </c>
    </row>
    <row r="34" spans="1:16" s="152" customFormat="1" ht="15.75">
      <c r="A34" s="127" t="s">
        <v>0</v>
      </c>
      <c r="B34" s="135" t="s">
        <v>274</v>
      </c>
      <c r="C34" s="135" t="s">
        <v>275</v>
      </c>
      <c r="D34" s="81">
        <v>1997</v>
      </c>
      <c r="E34" s="1" t="s">
        <v>6</v>
      </c>
      <c r="F34" s="139">
        <v>0</v>
      </c>
      <c r="G34" s="139">
        <v>3</v>
      </c>
      <c r="H34" s="139">
        <v>3</v>
      </c>
      <c r="I34" s="139">
        <v>2</v>
      </c>
      <c r="J34" s="139">
        <v>2</v>
      </c>
      <c r="K34" s="139">
        <v>0</v>
      </c>
      <c r="L34" s="139">
        <v>1</v>
      </c>
      <c r="M34" s="139">
        <v>1</v>
      </c>
      <c r="N34" s="140">
        <f aca="true" t="shared" si="1" ref="N34:N39">SUM(F34:M34)</f>
        <v>12</v>
      </c>
      <c r="O34" s="130">
        <v>20</v>
      </c>
      <c r="P34" s="150" t="s">
        <v>6</v>
      </c>
    </row>
    <row r="35" spans="1:16" s="152" customFormat="1" ht="15.75">
      <c r="A35" s="127" t="s">
        <v>2</v>
      </c>
      <c r="B35" s="135" t="s">
        <v>276</v>
      </c>
      <c r="C35" s="135" t="s">
        <v>277</v>
      </c>
      <c r="D35" s="81">
        <v>1996</v>
      </c>
      <c r="E35" s="1" t="s">
        <v>6</v>
      </c>
      <c r="F35" s="139">
        <v>1</v>
      </c>
      <c r="G35" s="139">
        <v>0</v>
      </c>
      <c r="H35" s="139">
        <v>1</v>
      </c>
      <c r="I35" s="139">
        <v>2</v>
      </c>
      <c r="J35" s="139">
        <v>3</v>
      </c>
      <c r="K35" s="139">
        <v>1</v>
      </c>
      <c r="L35" s="139">
        <v>1</v>
      </c>
      <c r="M35" s="139">
        <v>1</v>
      </c>
      <c r="N35" s="140">
        <f t="shared" si="1"/>
        <v>10</v>
      </c>
      <c r="O35" s="130">
        <f>R45</f>
        <v>17.88888888888889</v>
      </c>
      <c r="P35" s="150" t="s">
        <v>6</v>
      </c>
    </row>
    <row r="36" spans="1:16" s="152" customFormat="1" ht="15.75">
      <c r="A36" s="127" t="s">
        <v>3</v>
      </c>
      <c r="B36" s="135" t="s">
        <v>78</v>
      </c>
      <c r="C36" s="135" t="s">
        <v>79</v>
      </c>
      <c r="D36" s="81">
        <v>1996</v>
      </c>
      <c r="E36" s="1" t="s">
        <v>1</v>
      </c>
      <c r="F36" s="139">
        <v>2</v>
      </c>
      <c r="G36" s="139">
        <v>0</v>
      </c>
      <c r="H36" s="139">
        <v>0</v>
      </c>
      <c r="I36" s="139">
        <v>3</v>
      </c>
      <c r="J36" s="139">
        <v>1</v>
      </c>
      <c r="K36" s="139">
        <v>0</v>
      </c>
      <c r="L36" s="139">
        <v>2</v>
      </c>
      <c r="M36" s="139"/>
      <c r="N36" s="140">
        <f t="shared" si="1"/>
        <v>8</v>
      </c>
      <c r="O36" s="130">
        <f>R46</f>
        <v>15.777777777777779</v>
      </c>
      <c r="P36" s="150" t="s">
        <v>1</v>
      </c>
    </row>
    <row r="37" spans="1:16" s="152" customFormat="1" ht="15.75">
      <c r="A37" s="120">
        <v>4</v>
      </c>
      <c r="B37" s="1" t="s">
        <v>278</v>
      </c>
      <c r="C37" s="1" t="s">
        <v>279</v>
      </c>
      <c r="D37" s="81">
        <v>1999</v>
      </c>
      <c r="E37" s="1" t="s">
        <v>6</v>
      </c>
      <c r="F37" s="139">
        <v>0</v>
      </c>
      <c r="G37" s="139">
        <v>1</v>
      </c>
      <c r="H37" s="139">
        <v>1</v>
      </c>
      <c r="I37" s="139">
        <v>1</v>
      </c>
      <c r="J37" s="139">
        <v>0</v>
      </c>
      <c r="K37" s="139">
        <v>2</v>
      </c>
      <c r="L37" s="139"/>
      <c r="M37" s="139"/>
      <c r="N37" s="140">
        <f t="shared" si="1"/>
        <v>5</v>
      </c>
      <c r="O37" s="130">
        <f>R47</f>
        <v>13.666666666666668</v>
      </c>
      <c r="P37" s="150"/>
    </row>
    <row r="38" spans="1:16" s="152" customFormat="1" ht="15.75">
      <c r="A38" s="120">
        <v>5</v>
      </c>
      <c r="B38" s="1" t="s">
        <v>23</v>
      </c>
      <c r="C38" s="1" t="s">
        <v>5</v>
      </c>
      <c r="D38" s="81">
        <v>1996</v>
      </c>
      <c r="E38" s="1" t="s">
        <v>6</v>
      </c>
      <c r="F38" s="139">
        <v>0</v>
      </c>
      <c r="G38" s="139">
        <v>0</v>
      </c>
      <c r="H38" s="139">
        <v>0</v>
      </c>
      <c r="I38" s="139">
        <v>1</v>
      </c>
      <c r="J38" s="139">
        <v>1</v>
      </c>
      <c r="K38" s="139">
        <v>2</v>
      </c>
      <c r="L38" s="139"/>
      <c r="M38" s="139"/>
      <c r="N38" s="140">
        <f t="shared" si="1"/>
        <v>4</v>
      </c>
      <c r="O38" s="130">
        <f>R48</f>
        <v>11.555555555555557</v>
      </c>
      <c r="P38" s="150" t="s">
        <v>6</v>
      </c>
    </row>
    <row r="39" spans="1:16" s="152" customFormat="1" ht="15.75">
      <c r="A39" s="138">
        <v>6</v>
      </c>
      <c r="B39" s="1" t="s">
        <v>184</v>
      </c>
      <c r="C39" s="1" t="s">
        <v>185</v>
      </c>
      <c r="D39" s="81">
        <v>1999</v>
      </c>
      <c r="E39" s="1" t="s">
        <v>1</v>
      </c>
      <c r="F39" s="139">
        <v>0</v>
      </c>
      <c r="G39" s="139">
        <v>0</v>
      </c>
      <c r="H39" s="139">
        <v>0</v>
      </c>
      <c r="I39" s="139">
        <v>0</v>
      </c>
      <c r="J39" s="139"/>
      <c r="K39" s="139"/>
      <c r="L39" s="139"/>
      <c r="M39" s="139"/>
      <c r="N39" s="140">
        <f t="shared" si="1"/>
        <v>0</v>
      </c>
      <c r="O39" s="130">
        <f>R49</f>
        <v>9.444444444444446</v>
      </c>
      <c r="P39" s="150" t="s">
        <v>1</v>
      </c>
    </row>
    <row r="40" s="152" customFormat="1" ht="15.75">
      <c r="A40" s="135"/>
    </row>
    <row r="41" ht="18.75">
      <c r="A41" s="76" t="s">
        <v>141</v>
      </c>
    </row>
    <row r="42" ht="15.75">
      <c r="A42" s="135"/>
    </row>
    <row r="43" spans="1:18" ht="15.75">
      <c r="A43" s="156" t="s">
        <v>50</v>
      </c>
      <c r="B43" s="248" t="s">
        <v>51</v>
      </c>
      <c r="C43" s="248"/>
      <c r="D43" s="156"/>
      <c r="E43" s="156" t="s">
        <v>52</v>
      </c>
      <c r="F43" s="248" t="s">
        <v>53</v>
      </c>
      <c r="G43" s="248"/>
      <c r="H43" s="248"/>
      <c r="I43" s="164"/>
      <c r="J43" s="248" t="s">
        <v>53</v>
      </c>
      <c r="K43" s="248"/>
      <c r="L43" s="248"/>
      <c r="M43" s="164"/>
      <c r="N43" s="156" t="s">
        <v>54</v>
      </c>
      <c r="O43" s="133" t="s">
        <v>61</v>
      </c>
      <c r="P43" s="156" t="s">
        <v>55</v>
      </c>
      <c r="Q43" s="131"/>
      <c r="R43">
        <f>(O34-1)/9</f>
        <v>2.111111111111111</v>
      </c>
    </row>
    <row r="44" spans="1:18" ht="15.75">
      <c r="A44" s="80" t="s">
        <v>151</v>
      </c>
      <c r="B44" s="71" t="s">
        <v>278</v>
      </c>
      <c r="C44" s="71" t="s">
        <v>279</v>
      </c>
      <c r="D44" s="73">
        <v>1999</v>
      </c>
      <c r="E44" s="72" t="s">
        <v>6</v>
      </c>
      <c r="F44" s="73">
        <v>93</v>
      </c>
      <c r="G44" s="73">
        <v>83</v>
      </c>
      <c r="H44" s="73">
        <v>82</v>
      </c>
      <c r="I44" s="74">
        <v>258</v>
      </c>
      <c r="J44" s="73">
        <v>96</v>
      </c>
      <c r="K44" s="73">
        <v>94</v>
      </c>
      <c r="L44" s="73">
        <v>77</v>
      </c>
      <c r="M44" s="74">
        <v>267</v>
      </c>
      <c r="N44" s="74">
        <v>525</v>
      </c>
      <c r="O44" s="130"/>
      <c r="P44" s="150"/>
      <c r="Q44" s="130"/>
      <c r="R44" s="179">
        <f>O34</f>
        <v>20</v>
      </c>
    </row>
    <row r="45" spans="1:18" ht="15.75">
      <c r="A45" s="80" t="s">
        <v>151</v>
      </c>
      <c r="B45" s="71" t="s">
        <v>274</v>
      </c>
      <c r="C45" s="71" t="s">
        <v>275</v>
      </c>
      <c r="D45" s="73">
        <v>1997</v>
      </c>
      <c r="E45" s="72" t="s">
        <v>6</v>
      </c>
      <c r="F45" s="73">
        <v>87</v>
      </c>
      <c r="G45" s="73">
        <v>87</v>
      </c>
      <c r="H45" s="73">
        <v>89</v>
      </c>
      <c r="I45" s="74">
        <v>263</v>
      </c>
      <c r="J45" s="73">
        <v>92</v>
      </c>
      <c r="K45" s="73">
        <v>91</v>
      </c>
      <c r="L45" s="73">
        <v>74</v>
      </c>
      <c r="M45" s="74">
        <v>257</v>
      </c>
      <c r="N45" s="74">
        <v>520</v>
      </c>
      <c r="O45" s="130"/>
      <c r="Q45" s="130"/>
      <c r="R45" s="179">
        <f>R44-R43</f>
        <v>17.88888888888889</v>
      </c>
    </row>
    <row r="46" spans="1:18" ht="15.75">
      <c r="A46" s="80" t="s">
        <v>151</v>
      </c>
      <c r="B46" s="71" t="s">
        <v>184</v>
      </c>
      <c r="C46" s="71" t="s">
        <v>185</v>
      </c>
      <c r="D46" s="73">
        <v>1999</v>
      </c>
      <c r="E46" s="72" t="s">
        <v>1</v>
      </c>
      <c r="F46" s="73">
        <v>92</v>
      </c>
      <c r="G46" s="73">
        <v>82</v>
      </c>
      <c r="H46" s="73">
        <v>81</v>
      </c>
      <c r="I46" s="74">
        <v>255</v>
      </c>
      <c r="J46" s="73">
        <v>97</v>
      </c>
      <c r="K46" s="73">
        <v>85</v>
      </c>
      <c r="L46" s="73">
        <v>82</v>
      </c>
      <c r="M46" s="74">
        <v>264</v>
      </c>
      <c r="N46" s="74">
        <v>519</v>
      </c>
      <c r="O46" s="130"/>
      <c r="Q46" s="130"/>
      <c r="R46" s="179">
        <f>R45-R43</f>
        <v>15.777777777777779</v>
      </c>
    </row>
    <row r="47" spans="1:18" s="152" customFormat="1" ht="15.75">
      <c r="A47" s="80" t="s">
        <v>151</v>
      </c>
      <c r="B47" s="71" t="s">
        <v>276</v>
      </c>
      <c r="C47" s="71" t="s">
        <v>277</v>
      </c>
      <c r="D47" s="73">
        <v>1996</v>
      </c>
      <c r="E47" s="72" t="s">
        <v>6</v>
      </c>
      <c r="F47" s="73">
        <v>95</v>
      </c>
      <c r="G47" s="73">
        <v>88</v>
      </c>
      <c r="H47" s="73">
        <v>66</v>
      </c>
      <c r="I47" s="74">
        <v>249</v>
      </c>
      <c r="J47" s="73">
        <v>89</v>
      </c>
      <c r="K47" s="73">
        <v>90</v>
      </c>
      <c r="L47" s="73">
        <v>79</v>
      </c>
      <c r="M47" s="74">
        <v>258</v>
      </c>
      <c r="N47" s="74">
        <v>507</v>
      </c>
      <c r="O47" s="130"/>
      <c r="Q47" s="130"/>
      <c r="R47" s="179">
        <f>R46-R43</f>
        <v>13.666666666666668</v>
      </c>
    </row>
    <row r="48" spans="1:18" s="152" customFormat="1" ht="15.75">
      <c r="A48" s="80" t="s">
        <v>151</v>
      </c>
      <c r="B48" s="71" t="s">
        <v>78</v>
      </c>
      <c r="C48" s="71" t="s">
        <v>79</v>
      </c>
      <c r="D48" s="73">
        <v>1996</v>
      </c>
      <c r="E48" s="72" t="s">
        <v>1</v>
      </c>
      <c r="F48" s="73">
        <v>89</v>
      </c>
      <c r="G48" s="73">
        <v>72</v>
      </c>
      <c r="H48" s="73">
        <v>77</v>
      </c>
      <c r="I48" s="74">
        <v>238</v>
      </c>
      <c r="J48" s="73">
        <v>82</v>
      </c>
      <c r="K48" s="73">
        <v>94</v>
      </c>
      <c r="L48" s="73">
        <v>81</v>
      </c>
      <c r="M48" s="74">
        <v>257</v>
      </c>
      <c r="N48" s="74">
        <v>495</v>
      </c>
      <c r="O48" s="130"/>
      <c r="Q48" s="130"/>
      <c r="R48" s="179">
        <f>R47-R43</f>
        <v>11.555555555555557</v>
      </c>
    </row>
    <row r="49" spans="1:18" s="152" customFormat="1" ht="15.75">
      <c r="A49" s="80" t="s">
        <v>151</v>
      </c>
      <c r="B49" s="71" t="s">
        <v>23</v>
      </c>
      <c r="C49" s="71" t="s">
        <v>5</v>
      </c>
      <c r="D49" s="73">
        <v>1996</v>
      </c>
      <c r="E49" s="72" t="s">
        <v>6</v>
      </c>
      <c r="F49" s="73">
        <v>75</v>
      </c>
      <c r="G49" s="73">
        <v>80</v>
      </c>
      <c r="H49" s="73">
        <v>73</v>
      </c>
      <c r="I49" s="74">
        <v>228</v>
      </c>
      <c r="J49" s="73">
        <v>88</v>
      </c>
      <c r="K49" s="73">
        <v>89</v>
      </c>
      <c r="L49" s="73">
        <v>86</v>
      </c>
      <c r="M49" s="74">
        <v>263</v>
      </c>
      <c r="N49" s="74">
        <v>491</v>
      </c>
      <c r="O49" s="130"/>
      <c r="Q49" s="130"/>
      <c r="R49" s="179">
        <f>R48-R43</f>
        <v>9.444444444444446</v>
      </c>
    </row>
    <row r="50" spans="1:18" s="152" customFormat="1" ht="15.75">
      <c r="A50" s="81" t="s">
        <v>9</v>
      </c>
      <c r="B50" s="72" t="s">
        <v>182</v>
      </c>
      <c r="C50" s="72" t="s">
        <v>183</v>
      </c>
      <c r="D50" s="73">
        <v>2000</v>
      </c>
      <c r="E50" s="72" t="s">
        <v>1</v>
      </c>
      <c r="F50" s="73">
        <v>91</v>
      </c>
      <c r="G50" s="73">
        <v>84</v>
      </c>
      <c r="H50" s="73">
        <v>56</v>
      </c>
      <c r="I50" s="74">
        <v>231</v>
      </c>
      <c r="J50" s="73">
        <v>91</v>
      </c>
      <c r="K50" s="73">
        <v>81</v>
      </c>
      <c r="L50" s="73">
        <v>80</v>
      </c>
      <c r="M50" s="74">
        <v>252</v>
      </c>
      <c r="N50" s="74">
        <v>483</v>
      </c>
      <c r="O50" s="130">
        <f>R50</f>
        <v>7.333333333333336</v>
      </c>
      <c r="P50" s="150" t="s">
        <v>1</v>
      </c>
      <c r="Q50" s="130"/>
      <c r="R50" s="179">
        <f>R49-R43</f>
        <v>7.333333333333336</v>
      </c>
    </row>
    <row r="51" spans="1:18" s="152" customFormat="1" ht="15.75">
      <c r="A51" s="81" t="s">
        <v>10</v>
      </c>
      <c r="B51" s="72" t="s">
        <v>190</v>
      </c>
      <c r="C51" s="72" t="s">
        <v>191</v>
      </c>
      <c r="D51" s="73">
        <v>1999</v>
      </c>
      <c r="E51" s="72" t="s">
        <v>15</v>
      </c>
      <c r="F51" s="73">
        <v>84</v>
      </c>
      <c r="G51" s="73">
        <v>83</v>
      </c>
      <c r="H51" s="73">
        <v>69</v>
      </c>
      <c r="I51" s="74">
        <v>236</v>
      </c>
      <c r="J51" s="73">
        <v>87</v>
      </c>
      <c r="K51" s="73">
        <v>87</v>
      </c>
      <c r="L51" s="73">
        <v>70</v>
      </c>
      <c r="M51" s="74">
        <v>244</v>
      </c>
      <c r="N51" s="74">
        <v>480</v>
      </c>
      <c r="O51" s="130">
        <f>R51</f>
        <v>5.222222222222225</v>
      </c>
      <c r="P51" s="150" t="s">
        <v>15</v>
      </c>
      <c r="Q51" s="130"/>
      <c r="R51" s="179">
        <f>R50-R43</f>
        <v>5.222222222222225</v>
      </c>
    </row>
    <row r="52" spans="1:18" s="152" customFormat="1" ht="15.75">
      <c r="A52" s="81" t="s">
        <v>11</v>
      </c>
      <c r="B52" s="72" t="s">
        <v>180</v>
      </c>
      <c r="C52" s="72" t="s">
        <v>181</v>
      </c>
      <c r="D52" s="73">
        <v>1997</v>
      </c>
      <c r="E52" s="72" t="s">
        <v>15</v>
      </c>
      <c r="F52" s="73">
        <v>91</v>
      </c>
      <c r="G52" s="73">
        <v>81</v>
      </c>
      <c r="H52" s="73">
        <v>66</v>
      </c>
      <c r="I52" s="74">
        <v>238</v>
      </c>
      <c r="J52" s="73">
        <v>91</v>
      </c>
      <c r="K52" s="73">
        <v>86</v>
      </c>
      <c r="L52" s="73">
        <v>64</v>
      </c>
      <c r="M52" s="74">
        <v>241</v>
      </c>
      <c r="N52" s="74">
        <v>479</v>
      </c>
      <c r="O52" s="130">
        <f>R52</f>
        <v>3.111111111111114</v>
      </c>
      <c r="P52" s="150" t="s">
        <v>15</v>
      </c>
      <c r="Q52" s="130"/>
      <c r="R52" s="179">
        <f>R51-R43</f>
        <v>3.111111111111114</v>
      </c>
    </row>
    <row r="53" spans="1:18" ht="15.75">
      <c r="A53" s="81" t="s">
        <v>12</v>
      </c>
      <c r="B53" s="72" t="s">
        <v>178</v>
      </c>
      <c r="C53" s="72" t="s">
        <v>179</v>
      </c>
      <c r="D53" s="73">
        <v>1998</v>
      </c>
      <c r="E53" s="72" t="s">
        <v>15</v>
      </c>
      <c r="F53" s="73">
        <v>56</v>
      </c>
      <c r="G53" s="73">
        <v>58</v>
      </c>
      <c r="H53" s="73">
        <v>40</v>
      </c>
      <c r="I53" s="74">
        <v>154</v>
      </c>
      <c r="J53" s="73">
        <v>89</v>
      </c>
      <c r="K53" s="73">
        <v>86</v>
      </c>
      <c r="L53" s="73">
        <v>79</v>
      </c>
      <c r="M53" s="74">
        <v>254</v>
      </c>
      <c r="N53" s="74">
        <v>408</v>
      </c>
      <c r="O53" s="130">
        <v>1</v>
      </c>
      <c r="P53" s="150" t="s">
        <v>15</v>
      </c>
      <c r="Q53" s="130"/>
      <c r="R53" s="179">
        <f>R52-R43</f>
        <v>1.0000000000000027</v>
      </c>
    </row>
    <row r="54" spans="1:17" s="152" customFormat="1" ht="15.75">
      <c r="A54" s="73"/>
      <c r="B54" s="72"/>
      <c r="C54" s="72"/>
      <c r="D54" s="73"/>
      <c r="E54" s="72"/>
      <c r="F54" s="73"/>
      <c r="G54" s="73"/>
      <c r="H54" s="73"/>
      <c r="I54" s="74"/>
      <c r="J54" s="73"/>
      <c r="K54" s="73"/>
      <c r="L54" s="73"/>
      <c r="M54" s="74"/>
      <c r="N54" s="74"/>
      <c r="O54" s="130"/>
      <c r="Q54" s="130"/>
    </row>
    <row r="55" spans="1:17" s="152" customFormat="1" ht="15.75">
      <c r="A55" s="73"/>
      <c r="B55" s="72"/>
      <c r="C55" s="72"/>
      <c r="D55" s="73"/>
      <c r="E55" s="72"/>
      <c r="F55" s="73"/>
      <c r="G55" s="73"/>
      <c r="H55" s="73"/>
      <c r="I55" s="74"/>
      <c r="J55" s="73"/>
      <c r="K55" s="73"/>
      <c r="L55" s="73"/>
      <c r="M55" s="74"/>
      <c r="N55" s="74"/>
      <c r="O55" s="130"/>
      <c r="Q55" s="130"/>
    </row>
  </sheetData>
  <sheetProtection/>
  <mergeCells count="9">
    <mergeCell ref="B43:C43"/>
    <mergeCell ref="F43:H43"/>
    <mergeCell ref="J43:L43"/>
    <mergeCell ref="A1:P1"/>
    <mergeCell ref="B7:C7"/>
    <mergeCell ref="B17:C17"/>
    <mergeCell ref="F17:H17"/>
    <mergeCell ref="J17:L17"/>
    <mergeCell ref="A27:P27"/>
  </mergeCells>
  <printOptions/>
  <pageMargins left="0.7480314960629921" right="0.15748031496062992" top="0.7874015748031497" bottom="0.1968503937007874" header="0.5905511811023623" footer="0"/>
  <pageSetup horizontalDpi="600" verticalDpi="600" orientation="landscape" paperSize="9" scale="91" r:id="rId2"/>
  <headerFooter alignWithMargins="0">
    <oddHeader>&amp;L&amp;G</oddHeader>
  </headerFooter>
  <rowBreaks count="1" manualBreakCount="1">
    <brk id="26" max="16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9">
      <selection activeCell="H46" sqref="H46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16.00390625" style="0" customWidth="1"/>
    <col min="4" max="4" width="6.8515625" style="0" customWidth="1"/>
    <col min="5" max="5" width="7.140625" style="0" customWidth="1"/>
    <col min="6" max="8" width="4.421875" style="0" customWidth="1"/>
    <col min="9" max="9" width="5.8515625" style="0" customWidth="1"/>
    <col min="10" max="11" width="4.421875" style="0" customWidth="1"/>
    <col min="12" max="13" width="6.7109375" style="0" customWidth="1"/>
    <col min="14" max="14" width="8.140625" style="0" customWidth="1"/>
    <col min="15" max="15" width="7.7109375" style="0" customWidth="1"/>
    <col min="16" max="16" width="6.57421875" style="0" customWidth="1"/>
    <col min="17" max="17" width="0" style="179" hidden="1" customWidth="1"/>
  </cols>
  <sheetData>
    <row r="1" spans="1:16" ht="22.5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5" ht="22.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3" ht="15.75">
      <c r="A3" s="155" t="s">
        <v>135</v>
      </c>
      <c r="M3" s="1" t="s">
        <v>136</v>
      </c>
    </row>
    <row r="4" spans="1:13" ht="15.75">
      <c r="A4" s="155"/>
      <c r="M4" s="1"/>
    </row>
    <row r="5" spans="1:2" ht="18.75">
      <c r="A5" s="76" t="s">
        <v>63</v>
      </c>
      <c r="B5" s="30"/>
    </row>
    <row r="6" spans="1:2" ht="18.75">
      <c r="A6" s="76"/>
      <c r="B6" s="30"/>
    </row>
    <row r="7" spans="1:17" ht="15.75">
      <c r="A7" s="97" t="s">
        <v>50</v>
      </c>
      <c r="B7" s="248" t="s">
        <v>51</v>
      </c>
      <c r="C7" s="248"/>
      <c r="D7" s="97"/>
      <c r="E7" s="97" t="s">
        <v>52</v>
      </c>
      <c r="F7" s="260" t="s">
        <v>53</v>
      </c>
      <c r="G7" s="260"/>
      <c r="H7" s="260"/>
      <c r="I7" s="158"/>
      <c r="J7" s="260" t="s">
        <v>53</v>
      </c>
      <c r="K7" s="260"/>
      <c r="L7" s="260"/>
      <c r="M7" s="158"/>
      <c r="N7" s="158" t="s">
        <v>54</v>
      </c>
      <c r="O7" s="133" t="s">
        <v>61</v>
      </c>
      <c r="P7" s="97" t="s">
        <v>55</v>
      </c>
      <c r="Q7" s="179">
        <f>(O8-1)/12</f>
        <v>1.5833333333333333</v>
      </c>
    </row>
    <row r="8" spans="1:17" ht="15.75">
      <c r="A8" s="37" t="s">
        <v>0</v>
      </c>
      <c r="B8" s="34" t="s">
        <v>199</v>
      </c>
      <c r="C8" s="34" t="s">
        <v>200</v>
      </c>
      <c r="D8" s="36">
        <v>1973</v>
      </c>
      <c r="E8" s="35" t="s">
        <v>6</v>
      </c>
      <c r="F8" s="36">
        <v>98</v>
      </c>
      <c r="G8" s="36">
        <v>97</v>
      </c>
      <c r="H8" s="36">
        <v>97</v>
      </c>
      <c r="I8" s="37">
        <v>292</v>
      </c>
      <c r="J8" s="36">
        <v>89</v>
      </c>
      <c r="K8" s="36">
        <v>91</v>
      </c>
      <c r="L8" s="36">
        <v>92</v>
      </c>
      <c r="M8" s="37">
        <v>272</v>
      </c>
      <c r="N8" s="37">
        <v>564</v>
      </c>
      <c r="O8" s="130">
        <v>20</v>
      </c>
      <c r="P8" s="205" t="s">
        <v>6</v>
      </c>
      <c r="Q8" s="179">
        <f>O8</f>
        <v>20</v>
      </c>
    </row>
    <row r="9" spans="1:17" ht="15.75">
      <c r="A9" s="37" t="s">
        <v>2</v>
      </c>
      <c r="B9" s="34" t="s">
        <v>201</v>
      </c>
      <c r="C9" s="34" t="s">
        <v>202</v>
      </c>
      <c r="D9" s="36">
        <v>1973</v>
      </c>
      <c r="E9" s="35" t="s">
        <v>6</v>
      </c>
      <c r="F9" s="36">
        <v>94</v>
      </c>
      <c r="G9" s="36">
        <v>87</v>
      </c>
      <c r="H9" s="36">
        <v>92</v>
      </c>
      <c r="I9" s="37">
        <v>273</v>
      </c>
      <c r="J9" s="36">
        <v>89</v>
      </c>
      <c r="K9" s="36">
        <v>86</v>
      </c>
      <c r="L9" s="36">
        <v>88</v>
      </c>
      <c r="M9" s="37">
        <v>263</v>
      </c>
      <c r="N9" s="37">
        <v>536</v>
      </c>
      <c r="O9" s="130">
        <f aca="true" t="shared" si="0" ref="O9:O19">Q9</f>
        <v>18.416666666666668</v>
      </c>
      <c r="P9" s="205" t="s">
        <v>6</v>
      </c>
      <c r="Q9" s="179">
        <f>Q8-Q7</f>
        <v>18.416666666666668</v>
      </c>
    </row>
    <row r="10" spans="1:17" ht="15.75">
      <c r="A10" s="37" t="s">
        <v>3</v>
      </c>
      <c r="B10" s="83" t="s">
        <v>283</v>
      </c>
      <c r="C10" s="83" t="s">
        <v>284</v>
      </c>
      <c r="D10" s="36">
        <v>1989</v>
      </c>
      <c r="E10" s="35" t="s">
        <v>6</v>
      </c>
      <c r="F10" s="36">
        <v>85</v>
      </c>
      <c r="G10" s="36">
        <v>91</v>
      </c>
      <c r="H10" s="36">
        <v>95</v>
      </c>
      <c r="I10" s="37">
        <v>271</v>
      </c>
      <c r="J10" s="36">
        <v>87</v>
      </c>
      <c r="K10" s="36">
        <v>90</v>
      </c>
      <c r="L10" s="36">
        <v>84</v>
      </c>
      <c r="M10" s="37">
        <v>261</v>
      </c>
      <c r="N10" s="37">
        <v>532</v>
      </c>
      <c r="O10" s="130">
        <f t="shared" si="0"/>
        <v>16.833333333333336</v>
      </c>
      <c r="P10" s="82"/>
      <c r="Q10" s="179">
        <f>Q9-Q7</f>
        <v>16.833333333333336</v>
      </c>
    </row>
    <row r="11" spans="1:17" ht="15.75">
      <c r="A11" s="36" t="s">
        <v>4</v>
      </c>
      <c r="B11" s="35" t="s">
        <v>100</v>
      </c>
      <c r="C11" s="35" t="s">
        <v>285</v>
      </c>
      <c r="D11" s="36">
        <v>1966</v>
      </c>
      <c r="E11" s="35" t="s">
        <v>6</v>
      </c>
      <c r="F11" s="36">
        <v>91</v>
      </c>
      <c r="G11" s="36">
        <v>90</v>
      </c>
      <c r="H11" s="36">
        <v>84</v>
      </c>
      <c r="I11" s="37">
        <v>265</v>
      </c>
      <c r="J11" s="36">
        <v>91</v>
      </c>
      <c r="K11" s="36">
        <v>85</v>
      </c>
      <c r="L11" s="36">
        <v>84</v>
      </c>
      <c r="M11" s="37">
        <v>260</v>
      </c>
      <c r="N11" s="37">
        <v>525</v>
      </c>
      <c r="O11" s="130">
        <f t="shared" si="0"/>
        <v>15.250000000000002</v>
      </c>
      <c r="P11" s="82"/>
      <c r="Q11" s="179">
        <f>Q10-Q7</f>
        <v>15.250000000000002</v>
      </c>
    </row>
    <row r="12" spans="1:17" ht="15.75">
      <c r="A12" s="36" t="s">
        <v>7</v>
      </c>
      <c r="B12" s="35" t="s">
        <v>203</v>
      </c>
      <c r="C12" s="35" t="s">
        <v>204</v>
      </c>
      <c r="D12" s="36">
        <v>1963</v>
      </c>
      <c r="E12" s="35" t="s">
        <v>6</v>
      </c>
      <c r="F12" s="36">
        <v>85</v>
      </c>
      <c r="G12" s="36">
        <v>94</v>
      </c>
      <c r="H12" s="36">
        <v>93</v>
      </c>
      <c r="I12" s="37">
        <v>272</v>
      </c>
      <c r="J12" s="36">
        <v>87</v>
      </c>
      <c r="K12" s="36">
        <v>83</v>
      </c>
      <c r="L12" s="36">
        <v>81</v>
      </c>
      <c r="M12" s="37">
        <v>251</v>
      </c>
      <c r="N12" s="37">
        <v>523</v>
      </c>
      <c r="O12" s="130">
        <f t="shared" si="0"/>
        <v>13.666666666666668</v>
      </c>
      <c r="P12" s="205" t="s">
        <v>6</v>
      </c>
      <c r="Q12" s="179">
        <f>Q11-Q7</f>
        <v>13.666666666666668</v>
      </c>
    </row>
    <row r="13" spans="1:17" s="152" customFormat="1" ht="15.75">
      <c r="A13" s="36" t="s">
        <v>8</v>
      </c>
      <c r="B13" s="35" t="s">
        <v>286</v>
      </c>
      <c r="C13" s="35" t="s">
        <v>287</v>
      </c>
      <c r="D13" s="36">
        <v>1976</v>
      </c>
      <c r="E13" s="35" t="s">
        <v>6</v>
      </c>
      <c r="F13" s="36">
        <v>87</v>
      </c>
      <c r="G13" s="36">
        <v>88</v>
      </c>
      <c r="H13" s="36">
        <v>93</v>
      </c>
      <c r="I13" s="37">
        <v>268</v>
      </c>
      <c r="J13" s="36">
        <v>86</v>
      </c>
      <c r="K13" s="36">
        <v>75</v>
      </c>
      <c r="L13" s="36">
        <v>89</v>
      </c>
      <c r="M13" s="37">
        <v>250</v>
      </c>
      <c r="N13" s="37">
        <v>518</v>
      </c>
      <c r="O13" s="130">
        <f t="shared" si="0"/>
        <v>12.083333333333334</v>
      </c>
      <c r="P13" s="82"/>
      <c r="Q13" s="179">
        <f>Q12-Q7</f>
        <v>12.083333333333334</v>
      </c>
    </row>
    <row r="14" spans="1:17" s="152" customFormat="1" ht="15.75">
      <c r="A14" s="36" t="s">
        <v>9</v>
      </c>
      <c r="B14" s="35" t="s">
        <v>288</v>
      </c>
      <c r="C14" s="35" t="s">
        <v>289</v>
      </c>
      <c r="D14" s="36">
        <v>1963</v>
      </c>
      <c r="E14" s="35" t="s">
        <v>6</v>
      </c>
      <c r="F14" s="36">
        <v>91</v>
      </c>
      <c r="G14" s="36">
        <v>90</v>
      </c>
      <c r="H14" s="36">
        <v>87</v>
      </c>
      <c r="I14" s="37">
        <v>268</v>
      </c>
      <c r="J14" s="36">
        <v>82</v>
      </c>
      <c r="K14" s="36">
        <v>83</v>
      </c>
      <c r="L14" s="36">
        <v>82</v>
      </c>
      <c r="M14" s="37">
        <v>247</v>
      </c>
      <c r="N14" s="37">
        <v>515</v>
      </c>
      <c r="O14" s="130">
        <f t="shared" si="0"/>
        <v>10.5</v>
      </c>
      <c r="P14" s="82"/>
      <c r="Q14" s="179">
        <f>Q13-Q7</f>
        <v>10.5</v>
      </c>
    </row>
    <row r="15" spans="1:17" s="152" customFormat="1" ht="15.75">
      <c r="A15" s="36" t="s">
        <v>10</v>
      </c>
      <c r="B15" s="35" t="s">
        <v>286</v>
      </c>
      <c r="C15" s="35" t="s">
        <v>290</v>
      </c>
      <c r="D15" s="36">
        <v>1970</v>
      </c>
      <c r="E15" s="35" t="s">
        <v>6</v>
      </c>
      <c r="F15" s="36">
        <v>95</v>
      </c>
      <c r="G15" s="36">
        <v>87</v>
      </c>
      <c r="H15" s="36">
        <v>88</v>
      </c>
      <c r="I15" s="37">
        <v>270</v>
      </c>
      <c r="J15" s="36">
        <v>81</v>
      </c>
      <c r="K15" s="36">
        <v>79</v>
      </c>
      <c r="L15" s="36">
        <v>83</v>
      </c>
      <c r="M15" s="37">
        <v>243</v>
      </c>
      <c r="N15" s="37">
        <v>513</v>
      </c>
      <c r="O15" s="130">
        <f t="shared" si="0"/>
        <v>8.916666666666666</v>
      </c>
      <c r="P15" s="82"/>
      <c r="Q15" s="179">
        <f>Q14-Q7</f>
        <v>8.916666666666666</v>
      </c>
    </row>
    <row r="16" spans="1:17" s="152" customFormat="1" ht="15.75">
      <c r="A16" s="36" t="s">
        <v>11</v>
      </c>
      <c r="B16" s="35" t="s">
        <v>291</v>
      </c>
      <c r="C16" s="35" t="s">
        <v>292</v>
      </c>
      <c r="D16" s="36">
        <v>1962</v>
      </c>
      <c r="E16" s="35" t="s">
        <v>6</v>
      </c>
      <c r="F16" s="36">
        <v>85</v>
      </c>
      <c r="G16" s="36">
        <v>84</v>
      </c>
      <c r="H16" s="36">
        <v>89</v>
      </c>
      <c r="I16" s="37">
        <v>258</v>
      </c>
      <c r="J16" s="36">
        <v>93</v>
      </c>
      <c r="K16" s="36">
        <v>76</v>
      </c>
      <c r="L16" s="36">
        <v>83</v>
      </c>
      <c r="M16" s="37">
        <v>252</v>
      </c>
      <c r="N16" s="37">
        <v>510</v>
      </c>
      <c r="O16" s="130">
        <f t="shared" si="0"/>
        <v>7.333333333333333</v>
      </c>
      <c r="P16" s="82"/>
      <c r="Q16" s="179">
        <f>Q15-Q7</f>
        <v>7.333333333333333</v>
      </c>
    </row>
    <row r="17" spans="1:17" s="152" customFormat="1" ht="15.75">
      <c r="A17" s="36" t="s">
        <v>12</v>
      </c>
      <c r="B17" s="35" t="s">
        <v>293</v>
      </c>
      <c r="C17" s="35" t="s">
        <v>294</v>
      </c>
      <c r="D17" s="36">
        <v>1974</v>
      </c>
      <c r="E17" s="35" t="s">
        <v>6</v>
      </c>
      <c r="F17" s="36">
        <v>95</v>
      </c>
      <c r="G17" s="36">
        <v>91</v>
      </c>
      <c r="H17" s="36">
        <v>83</v>
      </c>
      <c r="I17" s="37">
        <v>269</v>
      </c>
      <c r="J17" s="36">
        <v>84</v>
      </c>
      <c r="K17" s="36">
        <v>69</v>
      </c>
      <c r="L17" s="36">
        <v>82</v>
      </c>
      <c r="M17" s="37">
        <v>235</v>
      </c>
      <c r="N17" s="37">
        <v>504</v>
      </c>
      <c r="O17" s="130">
        <f t="shared" si="0"/>
        <v>5.75</v>
      </c>
      <c r="P17" s="82"/>
      <c r="Q17" s="179">
        <f>Q16-Q7</f>
        <v>5.75</v>
      </c>
    </row>
    <row r="18" spans="1:17" s="152" customFormat="1" ht="15.75">
      <c r="A18" s="36" t="s">
        <v>14</v>
      </c>
      <c r="B18" s="35" t="s">
        <v>295</v>
      </c>
      <c r="C18" s="35" t="s">
        <v>296</v>
      </c>
      <c r="D18" s="36">
        <v>1968</v>
      </c>
      <c r="E18" s="35" t="s">
        <v>6</v>
      </c>
      <c r="F18" s="36">
        <v>85</v>
      </c>
      <c r="G18" s="36">
        <v>90</v>
      </c>
      <c r="H18" s="36">
        <v>84</v>
      </c>
      <c r="I18" s="37">
        <v>259</v>
      </c>
      <c r="J18" s="36">
        <v>91</v>
      </c>
      <c r="K18" s="36">
        <v>67</v>
      </c>
      <c r="L18" s="36">
        <v>78</v>
      </c>
      <c r="M18" s="37">
        <v>236</v>
      </c>
      <c r="N18" s="37">
        <v>495</v>
      </c>
      <c r="O18" s="130">
        <f t="shared" si="0"/>
        <v>4.166666666666667</v>
      </c>
      <c r="P18" s="82"/>
      <c r="Q18" s="179">
        <f>Q17-Q7</f>
        <v>4.166666666666667</v>
      </c>
    </row>
    <row r="19" spans="1:17" s="152" customFormat="1" ht="15.75">
      <c r="A19" s="36" t="s">
        <v>16</v>
      </c>
      <c r="B19" s="35" t="s">
        <v>297</v>
      </c>
      <c r="C19" s="35" t="s">
        <v>298</v>
      </c>
      <c r="D19" s="36">
        <v>1947</v>
      </c>
      <c r="E19" s="35" t="s">
        <v>6</v>
      </c>
      <c r="F19" s="36">
        <v>84</v>
      </c>
      <c r="G19" s="36">
        <v>82</v>
      </c>
      <c r="H19" s="36">
        <v>79</v>
      </c>
      <c r="I19" s="37">
        <v>245</v>
      </c>
      <c r="J19" s="36">
        <v>70</v>
      </c>
      <c r="K19" s="36">
        <v>70</v>
      </c>
      <c r="L19" s="36">
        <v>81</v>
      </c>
      <c r="M19" s="37">
        <v>221</v>
      </c>
      <c r="N19" s="37">
        <v>466</v>
      </c>
      <c r="O19" s="130">
        <f t="shared" si="0"/>
        <v>2.583333333333334</v>
      </c>
      <c r="P19" s="82"/>
      <c r="Q19" s="179">
        <f>Q18-Q7</f>
        <v>2.583333333333334</v>
      </c>
    </row>
    <row r="20" spans="1:17" s="152" customFormat="1" ht="15.75">
      <c r="A20" s="36" t="s">
        <v>17</v>
      </c>
      <c r="B20" s="35" t="s">
        <v>286</v>
      </c>
      <c r="C20" s="35" t="s">
        <v>299</v>
      </c>
      <c r="D20" s="36">
        <v>1969</v>
      </c>
      <c r="E20" s="35" t="s">
        <v>6</v>
      </c>
      <c r="F20" s="36">
        <v>74</v>
      </c>
      <c r="G20" s="36">
        <v>83</v>
      </c>
      <c r="H20" s="36">
        <v>87</v>
      </c>
      <c r="I20" s="37">
        <v>244</v>
      </c>
      <c r="J20" s="36">
        <v>80</v>
      </c>
      <c r="K20" s="36">
        <v>52</v>
      </c>
      <c r="L20" s="36">
        <v>78</v>
      </c>
      <c r="M20" s="37">
        <v>210</v>
      </c>
      <c r="N20" s="37">
        <v>454</v>
      </c>
      <c r="O20" s="130">
        <v>1</v>
      </c>
      <c r="P20" s="82"/>
      <c r="Q20" s="179">
        <f>Q19-Q7</f>
        <v>1.0000000000000007</v>
      </c>
    </row>
    <row r="21" spans="1:17" s="152" customFormat="1" ht="15.75">
      <c r="A21" s="36"/>
      <c r="B21" s="35"/>
      <c r="C21" s="35"/>
      <c r="D21" s="36"/>
      <c r="E21" s="35"/>
      <c r="F21" s="36"/>
      <c r="G21" s="36"/>
      <c r="H21" s="36"/>
      <c r="I21" s="37"/>
      <c r="J21" s="36"/>
      <c r="K21" s="36"/>
      <c r="L21" s="36"/>
      <c r="M21" s="37"/>
      <c r="N21" s="37"/>
      <c r="O21" s="130"/>
      <c r="P21" s="82"/>
      <c r="Q21" s="179"/>
    </row>
    <row r="22" spans="1:17" s="152" customFormat="1" ht="15.75">
      <c r="A22" s="36"/>
      <c r="B22" s="35"/>
      <c r="C22" s="35"/>
      <c r="D22" s="36"/>
      <c r="E22" s="35"/>
      <c r="F22" s="36"/>
      <c r="G22" s="36"/>
      <c r="H22" s="36"/>
      <c r="I22" s="37"/>
      <c r="J22" s="36"/>
      <c r="K22" s="36"/>
      <c r="L22" s="36"/>
      <c r="M22" s="37"/>
      <c r="N22" s="37"/>
      <c r="O22" s="130"/>
      <c r="P22" s="82"/>
      <c r="Q22" s="179"/>
    </row>
    <row r="23" spans="1:17" s="152" customFormat="1" ht="15.75">
      <c r="A23" s="36"/>
      <c r="B23" s="35"/>
      <c r="C23" s="35"/>
      <c r="D23" s="36"/>
      <c r="E23" s="35"/>
      <c r="F23" s="36"/>
      <c r="G23" s="36"/>
      <c r="H23" s="36"/>
      <c r="I23" s="37"/>
      <c r="J23" s="36"/>
      <c r="K23" s="36"/>
      <c r="L23" s="36"/>
      <c r="M23" s="37"/>
      <c r="N23" s="37"/>
      <c r="O23" s="130"/>
      <c r="P23" s="82"/>
      <c r="Q23" s="179"/>
    </row>
    <row r="24" spans="1:15" ht="15.75">
      <c r="A24" s="36"/>
      <c r="B24" s="35"/>
      <c r="C24" s="35"/>
      <c r="D24" s="36"/>
      <c r="E24" s="35"/>
      <c r="F24" s="36"/>
      <c r="G24" s="36"/>
      <c r="H24" s="36"/>
      <c r="I24" s="37"/>
      <c r="J24" s="36"/>
      <c r="K24" s="36"/>
      <c r="L24" s="36"/>
      <c r="M24" s="37"/>
      <c r="N24" s="37"/>
      <c r="O24" s="130"/>
    </row>
    <row r="25" spans="1:14" ht="15.75">
      <c r="A25" s="36"/>
      <c r="B25" s="35"/>
      <c r="C25" s="35"/>
      <c r="D25" s="36"/>
      <c r="E25" s="35"/>
      <c r="F25" s="36"/>
      <c r="G25" s="36"/>
      <c r="H25" s="36"/>
      <c r="I25" s="37"/>
      <c r="J25" s="36"/>
      <c r="K25" s="36"/>
      <c r="L25" s="36"/>
      <c r="M25" s="37"/>
      <c r="N25" s="37"/>
    </row>
    <row r="26" spans="1:16" ht="22.5">
      <c r="A26" s="247" t="s">
        <v>133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</row>
    <row r="27" spans="1:15" ht="22.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3" ht="15.75">
      <c r="A28" s="155" t="s">
        <v>135</v>
      </c>
      <c r="M28" s="1" t="s">
        <v>138</v>
      </c>
    </row>
    <row r="29" spans="1:13" ht="15.75">
      <c r="A29" s="155"/>
      <c r="M29" s="1"/>
    </row>
    <row r="30" spans="1:2" ht="18.75">
      <c r="A30" s="76" t="s">
        <v>137</v>
      </c>
      <c r="B30" s="30"/>
    </row>
    <row r="31" spans="1:2" ht="18.75">
      <c r="A31" s="76"/>
      <c r="B31" s="30"/>
    </row>
    <row r="32" spans="1:17" ht="15.75">
      <c r="A32" s="97" t="s">
        <v>50</v>
      </c>
      <c r="B32" s="248" t="s">
        <v>51</v>
      </c>
      <c r="C32" s="248"/>
      <c r="D32" s="97"/>
      <c r="E32" s="97" t="s">
        <v>52</v>
      </c>
      <c r="F32" s="248" t="s">
        <v>53</v>
      </c>
      <c r="G32" s="248"/>
      <c r="H32" s="159"/>
      <c r="I32" s="248" t="s">
        <v>53</v>
      </c>
      <c r="J32" s="248"/>
      <c r="K32" s="159"/>
      <c r="L32" s="97" t="s">
        <v>54</v>
      </c>
      <c r="M32" s="133" t="s">
        <v>61</v>
      </c>
      <c r="N32" s="97" t="s">
        <v>55</v>
      </c>
      <c r="Q32" s="179">
        <f>19/8</f>
        <v>2.375</v>
      </c>
    </row>
    <row r="33" spans="1:17" ht="15.75">
      <c r="A33" s="33" t="s">
        <v>0</v>
      </c>
      <c r="B33" s="30" t="s">
        <v>203</v>
      </c>
      <c r="C33" s="30" t="s">
        <v>204</v>
      </c>
      <c r="D33" s="32">
        <v>1963</v>
      </c>
      <c r="E33" s="31" t="s">
        <v>6</v>
      </c>
      <c r="F33" s="32">
        <v>88</v>
      </c>
      <c r="G33" s="32">
        <v>95</v>
      </c>
      <c r="H33" s="33">
        <v>183</v>
      </c>
      <c r="I33" s="32">
        <v>95</v>
      </c>
      <c r="J33" s="32">
        <v>99</v>
      </c>
      <c r="K33" s="33">
        <v>194</v>
      </c>
      <c r="L33" s="33">
        <v>377</v>
      </c>
      <c r="M33" s="130">
        <v>20</v>
      </c>
      <c r="N33" s="150" t="s">
        <v>6</v>
      </c>
      <c r="Q33" s="179">
        <v>20</v>
      </c>
    </row>
    <row r="34" spans="1:17" ht="15.75">
      <c r="A34" s="33" t="s">
        <v>2</v>
      </c>
      <c r="B34" s="30" t="s">
        <v>100</v>
      </c>
      <c r="C34" s="30" t="s">
        <v>285</v>
      </c>
      <c r="D34" s="32">
        <v>1966</v>
      </c>
      <c r="E34" s="31" t="s">
        <v>6</v>
      </c>
      <c r="F34" s="32">
        <v>88</v>
      </c>
      <c r="G34" s="32">
        <v>95</v>
      </c>
      <c r="H34" s="33">
        <v>183</v>
      </c>
      <c r="I34" s="32">
        <v>91</v>
      </c>
      <c r="J34" s="32">
        <v>83</v>
      </c>
      <c r="K34" s="33">
        <v>174</v>
      </c>
      <c r="L34" s="33">
        <v>357</v>
      </c>
      <c r="M34" s="130">
        <f>Q34</f>
        <v>17.625</v>
      </c>
      <c r="N34" s="150" t="s">
        <v>6</v>
      </c>
      <c r="Q34" s="179">
        <f>Q33-Q32</f>
        <v>17.625</v>
      </c>
    </row>
    <row r="35" spans="1:17" ht="15.75">
      <c r="A35" s="33" t="s">
        <v>3</v>
      </c>
      <c r="B35" s="30" t="s">
        <v>295</v>
      </c>
      <c r="C35" s="30" t="s">
        <v>296</v>
      </c>
      <c r="D35" s="32">
        <v>1968</v>
      </c>
      <c r="E35" s="31" t="s">
        <v>6</v>
      </c>
      <c r="F35" s="32">
        <v>87</v>
      </c>
      <c r="G35" s="32">
        <v>91</v>
      </c>
      <c r="H35" s="33">
        <v>178</v>
      </c>
      <c r="I35" s="32">
        <v>83</v>
      </c>
      <c r="J35" s="32">
        <v>90</v>
      </c>
      <c r="K35" s="33">
        <v>173</v>
      </c>
      <c r="L35" s="33">
        <v>351</v>
      </c>
      <c r="M35" s="130">
        <f aca="true" t="shared" si="1" ref="M35:M40">Q35</f>
        <v>15.25</v>
      </c>
      <c r="N35" s="150"/>
      <c r="Q35" s="179">
        <f>Q34-Q32</f>
        <v>15.25</v>
      </c>
    </row>
    <row r="36" spans="1:17" ht="15.75">
      <c r="A36" s="32" t="s">
        <v>4</v>
      </c>
      <c r="B36" s="31" t="s">
        <v>286</v>
      </c>
      <c r="C36" s="31" t="s">
        <v>290</v>
      </c>
      <c r="D36" s="32">
        <v>1970</v>
      </c>
      <c r="E36" s="31" t="s">
        <v>6</v>
      </c>
      <c r="F36" s="32">
        <v>86</v>
      </c>
      <c r="G36" s="32">
        <v>85</v>
      </c>
      <c r="H36" s="33">
        <v>171</v>
      </c>
      <c r="I36" s="32">
        <v>91</v>
      </c>
      <c r="J36" s="32">
        <v>85</v>
      </c>
      <c r="K36" s="33">
        <v>176</v>
      </c>
      <c r="L36" s="33">
        <v>347</v>
      </c>
      <c r="M36" s="130">
        <f t="shared" si="1"/>
        <v>12.875</v>
      </c>
      <c r="N36" s="150"/>
      <c r="Q36" s="179">
        <f>Q35-Q32</f>
        <v>12.875</v>
      </c>
    </row>
    <row r="37" spans="1:17" ht="15.75">
      <c r="A37" s="32" t="s">
        <v>7</v>
      </c>
      <c r="B37" s="31" t="s">
        <v>199</v>
      </c>
      <c r="C37" s="31" t="s">
        <v>200</v>
      </c>
      <c r="D37" s="32">
        <v>1973</v>
      </c>
      <c r="E37" s="31" t="s">
        <v>6</v>
      </c>
      <c r="F37" s="32">
        <v>87</v>
      </c>
      <c r="G37" s="32">
        <v>91</v>
      </c>
      <c r="H37" s="33">
        <v>178</v>
      </c>
      <c r="I37" s="32">
        <v>91</v>
      </c>
      <c r="J37" s="32">
        <v>77</v>
      </c>
      <c r="K37" s="33">
        <v>168</v>
      </c>
      <c r="L37" s="33">
        <v>346</v>
      </c>
      <c r="M37" s="130">
        <f t="shared" si="1"/>
        <v>10.5</v>
      </c>
      <c r="N37" s="150" t="s">
        <v>6</v>
      </c>
      <c r="Q37" s="179">
        <f>Q36-Q32</f>
        <v>10.5</v>
      </c>
    </row>
    <row r="38" spans="1:17" ht="15.75">
      <c r="A38" s="32" t="s">
        <v>8</v>
      </c>
      <c r="B38" s="31" t="s">
        <v>291</v>
      </c>
      <c r="C38" s="31" t="s">
        <v>292</v>
      </c>
      <c r="D38" s="32">
        <v>1962</v>
      </c>
      <c r="E38" s="31" t="s">
        <v>6</v>
      </c>
      <c r="F38" s="32">
        <v>93</v>
      </c>
      <c r="G38" s="32">
        <v>81</v>
      </c>
      <c r="H38" s="33">
        <v>174</v>
      </c>
      <c r="I38" s="32">
        <v>85</v>
      </c>
      <c r="J38" s="32">
        <v>84</v>
      </c>
      <c r="K38" s="33">
        <v>169</v>
      </c>
      <c r="L38" s="33">
        <v>343</v>
      </c>
      <c r="M38" s="130">
        <f t="shared" si="1"/>
        <v>8.125</v>
      </c>
      <c r="N38" s="150"/>
      <c r="Q38" s="179">
        <f>Q37-Q32</f>
        <v>8.125</v>
      </c>
    </row>
    <row r="39" spans="1:17" ht="15.75">
      <c r="A39" s="32" t="s">
        <v>9</v>
      </c>
      <c r="B39" s="31" t="s">
        <v>288</v>
      </c>
      <c r="C39" s="31" t="s">
        <v>289</v>
      </c>
      <c r="D39" s="32">
        <v>1963</v>
      </c>
      <c r="E39" s="31" t="s">
        <v>6</v>
      </c>
      <c r="F39" s="32">
        <v>86</v>
      </c>
      <c r="G39" s="32">
        <v>88</v>
      </c>
      <c r="H39" s="33">
        <v>174</v>
      </c>
      <c r="I39" s="32">
        <v>81</v>
      </c>
      <c r="J39" s="32">
        <v>86</v>
      </c>
      <c r="K39" s="33">
        <v>167</v>
      </c>
      <c r="L39" s="33">
        <v>341</v>
      </c>
      <c r="M39" s="130">
        <f t="shared" si="1"/>
        <v>5.75</v>
      </c>
      <c r="N39" s="150"/>
      <c r="Q39" s="179">
        <f>Q38-Q32</f>
        <v>5.75</v>
      </c>
    </row>
    <row r="40" spans="1:17" ht="15.75">
      <c r="A40" s="32" t="s">
        <v>10</v>
      </c>
      <c r="B40" s="31" t="s">
        <v>293</v>
      </c>
      <c r="C40" s="31" t="s">
        <v>294</v>
      </c>
      <c r="D40" s="32">
        <v>1974</v>
      </c>
      <c r="E40" s="31" t="s">
        <v>6</v>
      </c>
      <c r="F40" s="32">
        <v>69</v>
      </c>
      <c r="G40" s="32">
        <v>84</v>
      </c>
      <c r="H40" s="33">
        <v>153</v>
      </c>
      <c r="I40" s="32">
        <v>67</v>
      </c>
      <c r="J40" s="32">
        <v>86</v>
      </c>
      <c r="K40" s="33">
        <v>153</v>
      </c>
      <c r="L40" s="33">
        <v>306</v>
      </c>
      <c r="M40" s="130">
        <f t="shared" si="1"/>
        <v>3.375</v>
      </c>
      <c r="N40" s="150"/>
      <c r="Q40" s="179">
        <f>Q39-Q32</f>
        <v>3.375</v>
      </c>
    </row>
    <row r="41" spans="1:17" ht="15.75">
      <c r="A41" s="32" t="s">
        <v>11</v>
      </c>
      <c r="B41" s="31" t="s">
        <v>297</v>
      </c>
      <c r="C41" s="31" t="s">
        <v>298</v>
      </c>
      <c r="D41" s="32">
        <v>1947</v>
      </c>
      <c r="E41" s="31" t="s">
        <v>6</v>
      </c>
      <c r="F41" s="32">
        <v>55</v>
      </c>
      <c r="G41" s="32">
        <v>71</v>
      </c>
      <c r="H41" s="33">
        <v>126</v>
      </c>
      <c r="I41" s="32">
        <v>74</v>
      </c>
      <c r="J41" s="32">
        <v>73</v>
      </c>
      <c r="K41" s="33">
        <v>147</v>
      </c>
      <c r="L41" s="33">
        <v>273</v>
      </c>
      <c r="M41" s="130">
        <v>1</v>
      </c>
      <c r="N41" s="150"/>
      <c r="Q41" s="179">
        <f>Q40-Q32</f>
        <v>1</v>
      </c>
    </row>
    <row r="42" spans="1:14" ht="15.75">
      <c r="A42" s="81" t="s">
        <v>375</v>
      </c>
      <c r="B42" s="31" t="s">
        <v>201</v>
      </c>
      <c r="C42" s="31" t="s">
        <v>202</v>
      </c>
      <c r="D42" s="32">
        <v>1973</v>
      </c>
      <c r="E42" s="31" t="s">
        <v>6</v>
      </c>
      <c r="F42" s="32">
        <v>91</v>
      </c>
      <c r="G42" s="32">
        <v>94</v>
      </c>
      <c r="H42" s="33">
        <v>185</v>
      </c>
      <c r="I42" s="32">
        <v>86</v>
      </c>
      <c r="J42" s="32">
        <v>95</v>
      </c>
      <c r="K42" s="33">
        <v>181</v>
      </c>
      <c r="L42" s="33">
        <v>366</v>
      </c>
      <c r="M42" s="130"/>
      <c r="N42" s="150"/>
    </row>
    <row r="43" spans="1:14" ht="15.75">
      <c r="A43" s="81" t="s">
        <v>375</v>
      </c>
      <c r="B43" s="31" t="s">
        <v>283</v>
      </c>
      <c r="C43" s="31" t="s">
        <v>284</v>
      </c>
      <c r="D43" s="32">
        <v>1989</v>
      </c>
      <c r="E43" s="31" t="s">
        <v>6</v>
      </c>
      <c r="F43" s="32">
        <v>85</v>
      </c>
      <c r="G43" s="32">
        <v>89</v>
      </c>
      <c r="H43" s="33">
        <v>174</v>
      </c>
      <c r="I43" s="32">
        <v>82</v>
      </c>
      <c r="J43" s="32">
        <v>93</v>
      </c>
      <c r="K43" s="33">
        <v>175</v>
      </c>
      <c r="L43" s="33">
        <v>349</v>
      </c>
      <c r="M43" s="130"/>
      <c r="N43" s="150"/>
    </row>
    <row r="44" spans="1:14" ht="15.75">
      <c r="A44" s="81" t="s">
        <v>375</v>
      </c>
      <c r="B44" s="31" t="s">
        <v>286</v>
      </c>
      <c r="C44" s="31" t="s">
        <v>287</v>
      </c>
      <c r="D44" s="32">
        <v>1976</v>
      </c>
      <c r="E44" s="31" t="s">
        <v>6</v>
      </c>
      <c r="F44" s="32">
        <v>87</v>
      </c>
      <c r="G44" s="32">
        <v>87</v>
      </c>
      <c r="H44" s="33">
        <v>174</v>
      </c>
      <c r="I44" s="32">
        <v>82</v>
      </c>
      <c r="J44" s="32">
        <v>90</v>
      </c>
      <c r="K44" s="33">
        <v>172</v>
      </c>
      <c r="L44" s="33">
        <v>346</v>
      </c>
      <c r="M44" s="130"/>
      <c r="N44" s="150"/>
    </row>
    <row r="45" spans="1:14" ht="15.75">
      <c r="A45" s="81" t="s">
        <v>375</v>
      </c>
      <c r="B45" s="31" t="s">
        <v>286</v>
      </c>
      <c r="C45" s="31" t="s">
        <v>299</v>
      </c>
      <c r="D45" s="32">
        <v>1969</v>
      </c>
      <c r="E45" s="31" t="s">
        <v>6</v>
      </c>
      <c r="F45" s="32">
        <v>71</v>
      </c>
      <c r="G45" s="32">
        <v>84</v>
      </c>
      <c r="H45" s="33">
        <v>155</v>
      </c>
      <c r="I45" s="32">
        <v>77</v>
      </c>
      <c r="J45" s="32">
        <v>87</v>
      </c>
      <c r="K45" s="33">
        <v>164</v>
      </c>
      <c r="L45" s="33">
        <v>319</v>
      </c>
      <c r="M45" s="130"/>
      <c r="N45" s="150"/>
    </row>
    <row r="46" spans="1:14" ht="15.75">
      <c r="A46" s="32"/>
      <c r="B46" s="31"/>
      <c r="C46" s="31"/>
      <c r="D46" s="32"/>
      <c r="E46" s="31"/>
      <c r="F46" s="32"/>
      <c r="G46" s="32"/>
      <c r="H46" s="33"/>
      <c r="I46" s="32"/>
      <c r="J46" s="32"/>
      <c r="K46" s="33"/>
      <c r="L46" s="33"/>
      <c r="M46" s="130"/>
      <c r="N46" s="150"/>
    </row>
    <row r="47" spans="1:14" ht="15.75">
      <c r="A47" s="32"/>
      <c r="B47" s="31"/>
      <c r="C47" s="31"/>
      <c r="D47" s="32"/>
      <c r="E47" s="31"/>
      <c r="F47" s="32"/>
      <c r="G47" s="32"/>
      <c r="H47" s="33"/>
      <c r="I47" s="32"/>
      <c r="J47" s="32"/>
      <c r="K47" s="33"/>
      <c r="L47" s="33"/>
      <c r="M47" s="130"/>
      <c r="N47" s="150"/>
    </row>
    <row r="48" spans="1:14" ht="15.75">
      <c r="A48" s="32"/>
      <c r="B48" s="31"/>
      <c r="C48" s="31"/>
      <c r="D48" s="32"/>
      <c r="E48" s="31"/>
      <c r="F48" s="32"/>
      <c r="G48" s="32"/>
      <c r="H48" s="33"/>
      <c r="I48" s="32"/>
      <c r="J48" s="32"/>
      <c r="K48" s="33"/>
      <c r="L48" s="33"/>
      <c r="M48" s="130"/>
      <c r="N48" s="150"/>
    </row>
    <row r="49" spans="1:14" ht="15.75">
      <c r="A49" s="32"/>
      <c r="B49" s="31"/>
      <c r="C49" s="31"/>
      <c r="D49" s="32"/>
      <c r="E49" s="31"/>
      <c r="F49" s="32"/>
      <c r="G49" s="32"/>
      <c r="H49" s="33"/>
      <c r="I49" s="32"/>
      <c r="J49" s="32"/>
      <c r="K49" s="33"/>
      <c r="L49" s="33"/>
      <c r="M49" s="130"/>
      <c r="N49" s="150"/>
    </row>
    <row r="50" spans="1:14" ht="15.75">
      <c r="A50" s="32"/>
      <c r="B50" s="31"/>
      <c r="C50" s="31"/>
      <c r="D50" s="32"/>
      <c r="E50" s="31"/>
      <c r="F50" s="32"/>
      <c r="G50" s="32"/>
      <c r="H50" s="33"/>
      <c r="I50" s="32"/>
      <c r="J50" s="32"/>
      <c r="K50" s="33"/>
      <c r="L50" s="33"/>
      <c r="M50" s="130"/>
      <c r="N50" s="150"/>
    </row>
    <row r="51" spans="1:14" ht="15.75">
      <c r="A51" s="32"/>
      <c r="B51" s="31"/>
      <c r="C51" s="31"/>
      <c r="D51" s="32"/>
      <c r="E51" s="31"/>
      <c r="F51" s="32"/>
      <c r="G51" s="32"/>
      <c r="H51" s="33"/>
      <c r="I51" s="32"/>
      <c r="J51" s="32"/>
      <c r="K51" s="33"/>
      <c r="L51" s="33"/>
      <c r="M51" s="130"/>
      <c r="N51" s="150"/>
    </row>
    <row r="52" spans="1:14" ht="15.75">
      <c r="A52" s="32"/>
      <c r="B52" s="31"/>
      <c r="C52" s="31"/>
      <c r="D52" s="32"/>
      <c r="E52" s="31"/>
      <c r="F52" s="32"/>
      <c r="G52" s="32"/>
      <c r="H52" s="33"/>
      <c r="I52" s="32"/>
      <c r="J52" s="32"/>
      <c r="K52" s="33"/>
      <c r="L52" s="33"/>
      <c r="M52" s="130"/>
      <c r="N52" s="150"/>
    </row>
    <row r="53" spans="1:14" ht="15.75">
      <c r="A53" s="32"/>
      <c r="B53" s="31"/>
      <c r="C53" s="31"/>
      <c r="D53" s="32"/>
      <c r="E53" s="31"/>
      <c r="F53" s="32"/>
      <c r="G53" s="32"/>
      <c r="H53" s="33"/>
      <c r="I53" s="32"/>
      <c r="J53" s="32"/>
      <c r="K53" s="33"/>
      <c r="L53" s="33"/>
      <c r="M53" s="130"/>
      <c r="N53" s="150"/>
    </row>
    <row r="54" spans="1:14" ht="15.75">
      <c r="A54" s="32"/>
      <c r="B54" s="31"/>
      <c r="C54" s="31"/>
      <c r="D54" s="32"/>
      <c r="E54" s="31"/>
      <c r="F54" s="32"/>
      <c r="G54" s="32"/>
      <c r="H54" s="33"/>
      <c r="I54" s="32"/>
      <c r="J54" s="32"/>
      <c r="K54" s="33"/>
      <c r="L54" s="33"/>
      <c r="M54" s="130"/>
      <c r="N54" s="150"/>
    </row>
  </sheetData>
  <sheetProtection/>
  <mergeCells count="8">
    <mergeCell ref="A1:P1"/>
    <mergeCell ref="B7:C7"/>
    <mergeCell ref="B32:C32"/>
    <mergeCell ref="F7:H7"/>
    <mergeCell ref="J7:L7"/>
    <mergeCell ref="F32:G32"/>
    <mergeCell ref="A26:P26"/>
    <mergeCell ref="I32:J32"/>
  </mergeCells>
  <printOptions/>
  <pageMargins left="0.35433070866141736" right="0.15748031496062992" top="0.7874015748031497" bottom="0.1968503937007874" header="0.5905511811023623" footer="0"/>
  <pageSetup horizontalDpi="600" verticalDpi="600" orientation="portrait" paperSize="9" scale="8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</dc:creator>
  <cp:keywords/>
  <dc:description/>
  <cp:lastModifiedBy>Liivi</cp:lastModifiedBy>
  <cp:lastPrinted>2016-06-05T13:45:48Z</cp:lastPrinted>
  <dcterms:created xsi:type="dcterms:W3CDTF">2013-06-01T09:53:05Z</dcterms:created>
  <dcterms:modified xsi:type="dcterms:W3CDTF">2016-06-05T21:06:05Z</dcterms:modified>
  <cp:category/>
  <cp:version/>
  <cp:contentType/>
  <cp:contentStatus/>
</cp:coreProperties>
</file>